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.th-koeln.de\Gruppenverzeichnisse\VERWALTUNG\Referat09\Team09-01\Assistenzkräfte\Lohnentwicklung und Änderungen SHK WHK\Anpassungen\SHK\"/>
    </mc:Choice>
  </mc:AlternateContent>
  <xr:revisionPtr revIDLastSave="0" documentId="13_ncr:1_{86A2FBA3-1FAD-4CEB-8659-3052B127965E}" xr6:coauthVersionLast="47" xr6:coauthVersionMax="47" xr10:uidLastSave="{00000000-0000-0000-0000-000000000000}"/>
  <bookViews>
    <workbookView xWindow="-120" yWindow="-120" windowWidth="29040" windowHeight="15720" xr2:uid="{BEDE71A8-9C1F-4B97-B22E-98AE39EF228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E12" i="1"/>
  <c r="D13" i="1"/>
  <c r="D12" i="1"/>
  <c r="C21" i="1"/>
  <c r="C20" i="1"/>
  <c r="C19" i="1"/>
  <c r="C18" i="1"/>
  <c r="C17" i="1"/>
  <c r="F17" i="1" s="1"/>
  <c r="G17" i="1" s="1"/>
  <c r="C16" i="1"/>
  <c r="C15" i="1"/>
  <c r="C14" i="1"/>
  <c r="C13" i="1"/>
  <c r="C12" i="1"/>
  <c r="C11" i="1"/>
  <c r="C10" i="1"/>
  <c r="C9" i="1"/>
  <c r="C8" i="1"/>
  <c r="F8" i="1" s="1"/>
  <c r="C7" i="1"/>
  <c r="F16" i="1"/>
  <c r="G16" i="1" s="1"/>
  <c r="D10" i="1"/>
  <c r="E10" i="1" s="1"/>
  <c r="D7" i="1" l="1"/>
  <c r="E7" i="1" s="1"/>
  <c r="F7" i="1"/>
  <c r="G7" i="1" s="1"/>
  <c r="F10" i="1"/>
  <c r="G10" i="1" s="1"/>
  <c r="F13" i="1"/>
  <c r="G13" i="1" s="1"/>
  <c r="D8" i="1"/>
  <c r="E8" i="1" s="1"/>
  <c r="F18" i="1"/>
  <c r="G18" i="1" s="1"/>
  <c r="G8" i="1"/>
  <c r="F14" i="1"/>
  <c r="G14" i="1" s="1"/>
  <c r="F11" i="1"/>
  <c r="G11" i="1" s="1"/>
  <c r="F15" i="1"/>
  <c r="G15" i="1" s="1"/>
  <c r="F20" i="1"/>
  <c r="G20" i="1" s="1"/>
  <c r="F9" i="1"/>
  <c r="G9" i="1" s="1"/>
  <c r="D11" i="1"/>
  <c r="E11" i="1" s="1"/>
  <c r="F19" i="1"/>
  <c r="G19" i="1" s="1"/>
  <c r="D9" i="1"/>
  <c r="E9" i="1" s="1"/>
  <c r="F12" i="1"/>
  <c r="G12" i="1" s="1"/>
  <c r="F21" i="1"/>
  <c r="G21" i="1" s="1"/>
</calcChain>
</file>

<file path=xl/sharedStrings.xml><?xml version="1.0" encoding="utf-8"?>
<sst xmlns="http://schemas.openxmlformats.org/spreadsheetml/2006/main" count="17" uniqueCount="16">
  <si>
    <t>Arbeitszeit</t>
  </si>
  <si>
    <t>monatliche Vergütung</t>
  </si>
  <si>
    <t xml:space="preserve">mtl. Pauschalbeitrag </t>
  </si>
  <si>
    <t>mtl. Vergütung incl.</t>
  </si>
  <si>
    <t>mtl. Beitrag zur Renten-</t>
  </si>
  <si>
    <t>(Wochenstunden)</t>
  </si>
  <si>
    <r>
      <t xml:space="preserve">ohne Beiträge </t>
    </r>
    <r>
      <rPr>
        <b/>
        <sz val="10"/>
        <rFont val="Arial"/>
        <family val="2"/>
      </rPr>
      <t>*I</t>
    </r>
  </si>
  <si>
    <r>
      <t xml:space="preserve">zur Sozialversicherung </t>
    </r>
    <r>
      <rPr>
        <b/>
        <sz val="10"/>
        <rFont val="Arial"/>
        <family val="2"/>
      </rPr>
      <t>*II</t>
    </r>
  </si>
  <si>
    <t>Sozialversicherung</t>
  </si>
  <si>
    <r>
      <t xml:space="preserve">versicherung (9,30%) </t>
    </r>
    <r>
      <rPr>
        <b/>
        <sz val="10"/>
        <rFont val="Arial"/>
        <family val="2"/>
      </rPr>
      <t>*III</t>
    </r>
  </si>
  <si>
    <t>Rentenversicherung</t>
  </si>
  <si>
    <t>Stand 03/2026</t>
  </si>
  <si>
    <r>
      <t>*I    15,90 € x 4,348</t>
    </r>
    <r>
      <rPr>
        <sz val="10"/>
        <rFont val="Arial"/>
        <family val="2"/>
      </rPr>
      <t xml:space="preserve"> (durchschnittl. Wochenfaktor) x Anzahl der Wochenstunden.</t>
    </r>
  </si>
  <si>
    <t>Ab 01.03.2027 Vergütung der studentischen Hilfskräfte/Tutor*innen 15,90 € / Std.</t>
  </si>
  <si>
    <r>
      <t>*II</t>
    </r>
    <r>
      <rPr>
        <sz val="10"/>
        <rFont val="Arial"/>
        <family val="2"/>
      </rPr>
      <t xml:space="preserve">   bis </t>
    </r>
    <r>
      <rPr>
        <b/>
        <sz val="10"/>
        <rFont val="Arial"/>
        <family val="2"/>
      </rPr>
      <t>633,00  €</t>
    </r>
    <r>
      <rPr>
        <sz val="10"/>
        <rFont val="Arial"/>
        <family val="2"/>
      </rPr>
      <t xml:space="preserve"> ist ein monatlicher Pauschalbeitrag von</t>
    </r>
    <r>
      <rPr>
        <b/>
        <sz val="10"/>
        <rFont val="Arial"/>
        <family val="2"/>
      </rPr>
      <t xml:space="preserve"> 28 </t>
    </r>
    <r>
      <rPr>
        <sz val="10"/>
        <rFont val="Arial"/>
        <family val="2"/>
      </rPr>
      <t>% (13% Krankenversicherung, 15 % Rentenversicherung) zu zahlen</t>
    </r>
  </si>
  <si>
    <r>
      <t xml:space="preserve">*III </t>
    </r>
    <r>
      <rPr>
        <sz val="10"/>
        <rFont val="Arial"/>
        <family val="2"/>
      </rPr>
      <t xml:space="preserve"> ab  </t>
    </r>
    <r>
      <rPr>
        <b/>
        <sz val="10"/>
        <rFont val="Arial"/>
        <family val="2"/>
      </rPr>
      <t>633,01 €</t>
    </r>
    <r>
      <rPr>
        <sz val="10"/>
        <rFont val="Arial"/>
        <family val="2"/>
      </rPr>
      <t xml:space="preserve">  oder bei mehreren  Arbeitgebern ist lediglich der Beitrag zur Rentenversicherung zu entrichten.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</si>
</sst>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D_M"/>
    <numFmt numFmtId="165" formatCode="#,##0.00\ &quot;€&quot;"/>
  </numFmts>
  <fonts count="8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Myriad Pro"/>
      <family val="2"/>
    </font>
    <font>
      <b/>
      <sz val="10"/>
      <name val="Myriad Pro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4" fillId="2" borderId="4" xfId="1" applyNumberFormat="1" applyFill="1" applyBorder="1" applyAlignment="1">
      <alignment horizontal="center" vertical="center"/>
    </xf>
    <xf numFmtId="164" fontId="4" fillId="2" borderId="5" xfId="1" applyNumberFormat="1" applyFill="1" applyBorder="1" applyAlignment="1">
      <alignment horizontal="center" vertical="center"/>
    </xf>
    <xf numFmtId="164" fontId="5" fillId="0" borderId="5" xfId="1" applyNumberFormat="1" applyFont="1" applyBorder="1" applyAlignment="1">
      <alignment vertical="center"/>
    </xf>
    <xf numFmtId="164" fontId="4" fillId="0" borderId="5" xfId="1" applyNumberFormat="1" applyBorder="1" applyAlignment="1">
      <alignment vertical="center"/>
    </xf>
    <xf numFmtId="164" fontId="5" fillId="2" borderId="6" xfId="1" applyNumberFormat="1" applyFont="1" applyFill="1" applyBorder="1" applyAlignment="1">
      <alignment horizontal="center" vertical="center"/>
    </xf>
    <xf numFmtId="164" fontId="4" fillId="2" borderId="7" xfId="1" applyNumberFormat="1" applyFill="1" applyBorder="1" applyAlignment="1">
      <alignment horizontal="center" vertical="center"/>
    </xf>
    <xf numFmtId="164" fontId="4" fillId="2" borderId="8" xfId="1" applyNumberFormat="1" applyFill="1" applyBorder="1" applyAlignment="1">
      <alignment horizontal="center" vertical="center"/>
    </xf>
    <xf numFmtId="164" fontId="4" fillId="2" borderId="9" xfId="1" applyNumberFormat="1" applyFill="1" applyBorder="1" applyAlignment="1">
      <alignment horizontal="center" vertical="center" wrapText="1"/>
    </xf>
    <xf numFmtId="164" fontId="6" fillId="0" borderId="9" xfId="1" applyNumberFormat="1" applyFont="1" applyBorder="1" applyAlignment="1">
      <alignment vertical="center" wrapText="1"/>
    </xf>
    <xf numFmtId="164" fontId="4" fillId="0" borderId="8" xfId="1" applyNumberFormat="1" applyBorder="1" applyAlignment="1">
      <alignment vertical="center"/>
    </xf>
    <xf numFmtId="164" fontId="6" fillId="2" borderId="10" xfId="1" applyNumberFormat="1" applyFont="1" applyFill="1" applyBorder="1" applyAlignment="1">
      <alignment horizontal="center" vertical="center"/>
    </xf>
    <xf numFmtId="0" fontId="4" fillId="3" borderId="11" xfId="1" applyFill="1" applyBorder="1" applyAlignment="1">
      <alignment horizontal="center"/>
    </xf>
    <xf numFmtId="165" fontId="4" fillId="3" borderId="12" xfId="1" applyNumberFormat="1" applyFill="1" applyBorder="1" applyAlignment="1">
      <alignment horizontal="center"/>
    </xf>
    <xf numFmtId="165" fontId="4" fillId="3" borderId="13" xfId="1" applyNumberFormat="1" applyFill="1" applyBorder="1" applyAlignment="1">
      <alignment horizontal="center"/>
    </xf>
    <xf numFmtId="165" fontId="4" fillId="3" borderId="6" xfId="1" applyNumberFormat="1" applyFill="1" applyBorder="1" applyAlignment="1">
      <alignment horizontal="center"/>
    </xf>
    <xf numFmtId="165" fontId="4" fillId="0" borderId="6" xfId="0" applyNumberFormat="1" applyFont="1" applyBorder="1" applyAlignment="1">
      <alignment horizontal="center" vertical="center"/>
    </xf>
    <xf numFmtId="0" fontId="4" fillId="3" borderId="14" xfId="1" applyFill="1" applyBorder="1" applyAlignment="1">
      <alignment horizontal="center"/>
    </xf>
    <xf numFmtId="165" fontId="4" fillId="3" borderId="15" xfId="1" applyNumberFormat="1" applyFill="1" applyBorder="1" applyAlignment="1">
      <alignment horizontal="center"/>
    </xf>
    <xf numFmtId="165" fontId="4" fillId="3" borderId="16" xfId="1" applyNumberForma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3" borderId="17" xfId="1" applyNumberFormat="1" applyFill="1" applyBorder="1" applyAlignment="1">
      <alignment horizontal="center"/>
    </xf>
    <xf numFmtId="165" fontId="4" fillId="3" borderId="18" xfId="1" applyNumberForma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165" fontId="4" fillId="4" borderId="12" xfId="1" applyNumberForma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165" fontId="4" fillId="4" borderId="8" xfId="1" applyNumberFormat="1" applyFill="1" applyBorder="1" applyAlignment="1">
      <alignment horizont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3" borderId="21" xfId="1" applyNumberFormat="1" applyFill="1" applyBorder="1" applyAlignment="1">
      <alignment horizontal="center"/>
    </xf>
    <xf numFmtId="165" fontId="4" fillId="3" borderId="10" xfId="1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5" fontId="4" fillId="3" borderId="8" xfId="1" applyNumberFormat="1" applyFill="1" applyBorder="1" applyAlignment="1">
      <alignment horizontal="center"/>
    </xf>
    <xf numFmtId="165" fontId="4" fillId="4" borderId="17" xfId="1" applyNumberFormat="1" applyFill="1" applyBorder="1" applyAlignment="1">
      <alignment horizontal="center"/>
    </xf>
    <xf numFmtId="165" fontId="4" fillId="0" borderId="17" xfId="0" applyNumberFormat="1" applyFont="1" applyBorder="1" applyAlignment="1">
      <alignment horizontal="center" vertical="center"/>
    </xf>
    <xf numFmtId="165" fontId="4" fillId="3" borderId="4" xfId="1" applyNumberForma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4" borderId="21" xfId="0" applyNumberFormat="1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4" borderId="5" xfId="1" applyNumberFormat="1" applyFill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5" fontId="4" fillId="3" borderId="5" xfId="1" applyNumberFormat="1" applyFill="1" applyBorder="1" applyAlignment="1">
      <alignment horizontal="center"/>
    </xf>
    <xf numFmtId="0" fontId="4" fillId="3" borderId="18" xfId="1" applyFill="1" applyBorder="1" applyAlignment="1">
      <alignment horizontal="center"/>
    </xf>
    <xf numFmtId="0" fontId="4" fillId="3" borderId="21" xfId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2">
    <cellStyle name="Standard" xfId="0" builtinId="0"/>
    <cellStyle name="Standard 2" xfId="1" xr:uid="{91BE8E69-3660-44A4-9FBE-4FA41A7DF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1CE9-7DB3-4170-8280-F213C107300C}">
  <dimension ref="B1:G28"/>
  <sheetViews>
    <sheetView tabSelected="1" topLeftCell="A19" workbookViewId="0">
      <selection activeCell="B27" sqref="B27"/>
    </sheetView>
  </sheetViews>
  <sheetFormatPr baseColWidth="10" defaultRowHeight="14.25"/>
  <cols>
    <col min="2" max="2" width="27.625" customWidth="1"/>
    <col min="3" max="3" width="16.75" bestFit="1" customWidth="1"/>
    <col min="4" max="4" width="16.375" bestFit="1" customWidth="1"/>
    <col min="5" max="5" width="16.625" bestFit="1" customWidth="1"/>
    <col min="6" max="6" width="18.75" bestFit="1" customWidth="1"/>
    <col min="7" max="7" width="16.875" bestFit="1" customWidth="1"/>
  </cols>
  <sheetData>
    <row r="1" spans="2:7" ht="15" thickBot="1"/>
    <row r="2" spans="2:7" ht="16.5" thickBot="1">
      <c r="B2" s="57" t="s">
        <v>13</v>
      </c>
      <c r="C2" s="58"/>
      <c r="D2" s="58"/>
      <c r="E2" s="58"/>
      <c r="F2" s="58"/>
      <c r="G2" s="59"/>
    </row>
    <row r="3" spans="2:7">
      <c r="B3" s="1"/>
      <c r="C3" s="1"/>
      <c r="D3" s="1"/>
      <c r="E3" s="1"/>
      <c r="F3" s="1"/>
      <c r="G3" s="2"/>
    </row>
    <row r="4" spans="2:7" ht="15" thickBot="1">
      <c r="B4" s="1"/>
      <c r="C4" s="3"/>
      <c r="D4" s="1"/>
      <c r="E4" s="1"/>
      <c r="F4" s="1"/>
      <c r="G4" s="1"/>
    </row>
    <row r="5" spans="2:7">
      <c r="B5" s="4" t="s">
        <v>0</v>
      </c>
      <c r="C5" s="5" t="s">
        <v>1</v>
      </c>
      <c r="D5" s="5" t="s">
        <v>2</v>
      </c>
      <c r="E5" s="6" t="s">
        <v>3</v>
      </c>
      <c r="F5" s="7" t="s">
        <v>4</v>
      </c>
      <c r="G5" s="8" t="s">
        <v>3</v>
      </c>
    </row>
    <row r="6" spans="2:7" ht="39" thickBot="1">
      <c r="B6" s="9" t="s">
        <v>5</v>
      </c>
      <c r="C6" s="10" t="s">
        <v>6</v>
      </c>
      <c r="D6" s="11" t="s">
        <v>7</v>
      </c>
      <c r="E6" s="12" t="s">
        <v>8</v>
      </c>
      <c r="F6" s="13" t="s">
        <v>9</v>
      </c>
      <c r="G6" s="14" t="s">
        <v>10</v>
      </c>
    </row>
    <row r="7" spans="2:7">
      <c r="B7" s="15">
        <v>3</v>
      </c>
      <c r="C7" s="54">
        <f t="shared" ref="C7:C21" si="0">B7*4.348*15.9</f>
        <v>207.39960000000002</v>
      </c>
      <c r="D7" s="17">
        <f>C7*28%</f>
        <v>58.071888000000008</v>
      </c>
      <c r="E7" s="18">
        <f>SUM(C7:D7)</f>
        <v>265.47148800000002</v>
      </c>
      <c r="F7" s="46">
        <f>C7*9.3%</f>
        <v>19.288162800000006</v>
      </c>
      <c r="G7" s="19">
        <f>C7+F7</f>
        <v>226.68776280000003</v>
      </c>
    </row>
    <row r="8" spans="2:7">
      <c r="B8" s="20">
        <v>4</v>
      </c>
      <c r="C8" s="16">
        <f t="shared" si="0"/>
        <v>276.53280000000001</v>
      </c>
      <c r="D8" s="21">
        <f t="shared" ref="D8:D11" si="1">C8*28%</f>
        <v>77.429184000000006</v>
      </c>
      <c r="E8" s="22">
        <f t="shared" ref="E8:E11" si="2">SUM(C8:D8)</f>
        <v>353.96198400000003</v>
      </c>
      <c r="F8" s="47">
        <f>C8*9.3%</f>
        <v>25.717550400000004</v>
      </c>
      <c r="G8" s="24">
        <f t="shared" ref="G8:G21" si="3">C8+F8</f>
        <v>302.2503504</v>
      </c>
    </row>
    <row r="9" spans="2:7">
      <c r="B9" s="20">
        <v>5</v>
      </c>
      <c r="C9" s="16">
        <f t="shared" si="0"/>
        <v>345.666</v>
      </c>
      <c r="D9" s="21">
        <f t="shared" si="1"/>
        <v>96.786480000000012</v>
      </c>
      <c r="E9" s="22">
        <f t="shared" si="2"/>
        <v>442.45248000000004</v>
      </c>
      <c r="F9" s="47">
        <f t="shared" ref="F9:F21" si="4">C9*9.3%</f>
        <v>32.146938000000006</v>
      </c>
      <c r="G9" s="24">
        <f t="shared" si="3"/>
        <v>377.81293800000003</v>
      </c>
    </row>
    <row r="10" spans="2:7">
      <c r="B10" s="20">
        <v>6</v>
      </c>
      <c r="C10" s="16">
        <f t="shared" si="0"/>
        <v>414.79920000000004</v>
      </c>
      <c r="D10" s="21">
        <f t="shared" si="1"/>
        <v>116.14377600000002</v>
      </c>
      <c r="E10" s="22">
        <f t="shared" si="2"/>
        <v>530.94297600000004</v>
      </c>
      <c r="F10" s="47">
        <f t="shared" si="4"/>
        <v>38.576325600000011</v>
      </c>
      <c r="G10" s="24">
        <f t="shared" si="3"/>
        <v>453.37552560000006</v>
      </c>
    </row>
    <row r="11" spans="2:7">
      <c r="B11" s="20">
        <v>7</v>
      </c>
      <c r="C11" s="16">
        <f t="shared" si="0"/>
        <v>483.93240000000003</v>
      </c>
      <c r="D11" s="25">
        <f t="shared" si="1"/>
        <v>135.50107200000002</v>
      </c>
      <c r="E11" s="22">
        <f t="shared" si="2"/>
        <v>619.43347200000005</v>
      </c>
      <c r="F11" s="47">
        <f t="shared" si="4"/>
        <v>45.00571320000001</v>
      </c>
      <c r="G11" s="24">
        <f t="shared" si="3"/>
        <v>528.93811320000009</v>
      </c>
    </row>
    <row r="12" spans="2:7">
      <c r="B12" s="55">
        <v>8</v>
      </c>
      <c r="C12" s="25">
        <f t="shared" si="0"/>
        <v>553.06560000000002</v>
      </c>
      <c r="D12" s="25">
        <f>C12*28%</f>
        <v>154.85836800000001</v>
      </c>
      <c r="E12" s="22">
        <f>SUM(C12:D12)</f>
        <v>707.92396800000006</v>
      </c>
      <c r="F12" s="47">
        <f t="shared" si="4"/>
        <v>51.435100800000008</v>
      </c>
      <c r="G12" s="24">
        <f t="shared" si="3"/>
        <v>604.5007008</v>
      </c>
    </row>
    <row r="13" spans="2:7" ht="15" thickBot="1">
      <c r="B13" s="56">
        <v>9</v>
      </c>
      <c r="C13" s="42">
        <f t="shared" si="0"/>
        <v>622.19880000000001</v>
      </c>
      <c r="D13" s="42">
        <f>C13*28%</f>
        <v>174.21566400000003</v>
      </c>
      <c r="E13" s="34">
        <f>SUM(C13:D13)</f>
        <v>796.41446400000007</v>
      </c>
      <c r="F13" s="48">
        <f t="shared" si="4"/>
        <v>57.864488400000006</v>
      </c>
      <c r="G13" s="49">
        <f t="shared" si="3"/>
        <v>680.06328840000003</v>
      </c>
    </row>
    <row r="14" spans="2:7">
      <c r="B14" s="50">
        <v>10</v>
      </c>
      <c r="C14" s="51">
        <f t="shared" si="0"/>
        <v>691.33199999999999</v>
      </c>
      <c r="D14" s="52"/>
      <c r="E14" s="19"/>
      <c r="F14" s="45">
        <f t="shared" si="4"/>
        <v>64.293876000000012</v>
      </c>
      <c r="G14" s="18">
        <f t="shared" si="3"/>
        <v>755.62587600000006</v>
      </c>
    </row>
    <row r="15" spans="2:7">
      <c r="B15" s="53">
        <v>11</v>
      </c>
      <c r="C15" s="43">
        <f t="shared" si="0"/>
        <v>760.46519999999998</v>
      </c>
      <c r="D15" s="44"/>
      <c r="E15" s="24"/>
      <c r="F15" s="26">
        <f t="shared" si="4"/>
        <v>70.72326360000001</v>
      </c>
      <c r="G15" s="22">
        <f t="shared" si="3"/>
        <v>831.18846359999998</v>
      </c>
    </row>
    <row r="16" spans="2:7">
      <c r="B16" s="27">
        <v>12</v>
      </c>
      <c r="C16" s="28">
        <f t="shared" si="0"/>
        <v>829.59840000000008</v>
      </c>
      <c r="D16" s="23"/>
      <c r="E16" s="24"/>
      <c r="F16" s="26">
        <f t="shared" si="4"/>
        <v>77.152651200000022</v>
      </c>
      <c r="G16" s="22">
        <f t="shared" si="3"/>
        <v>906.75105120000012</v>
      </c>
    </row>
    <row r="17" spans="2:7">
      <c r="B17" s="27">
        <v>13</v>
      </c>
      <c r="C17" s="28">
        <f t="shared" si="0"/>
        <v>898.73160000000007</v>
      </c>
      <c r="D17" s="23"/>
      <c r="E17" s="24"/>
      <c r="F17" s="26">
        <f t="shared" si="4"/>
        <v>83.582038800000021</v>
      </c>
      <c r="G17" s="22">
        <f t="shared" si="3"/>
        <v>982.31363880000004</v>
      </c>
    </row>
    <row r="18" spans="2:7">
      <c r="B18" s="27">
        <v>14</v>
      </c>
      <c r="C18" s="28">
        <f t="shared" si="0"/>
        <v>967.86480000000006</v>
      </c>
      <c r="D18" s="23"/>
      <c r="E18" s="24"/>
      <c r="F18" s="26">
        <f t="shared" si="4"/>
        <v>90.011426400000019</v>
      </c>
      <c r="G18" s="22">
        <f t="shared" si="3"/>
        <v>1057.8762264000002</v>
      </c>
    </row>
    <row r="19" spans="2:7">
      <c r="B19" s="27">
        <v>15</v>
      </c>
      <c r="C19" s="28">
        <f t="shared" si="0"/>
        <v>1036.998</v>
      </c>
      <c r="D19" s="23"/>
      <c r="E19" s="24"/>
      <c r="F19" s="26">
        <f t="shared" si="4"/>
        <v>96.440814000000017</v>
      </c>
      <c r="G19" s="22">
        <f t="shared" si="3"/>
        <v>1133.4388140000001</v>
      </c>
    </row>
    <row r="20" spans="2:7">
      <c r="B20" s="27">
        <v>16</v>
      </c>
      <c r="C20" s="28">
        <f t="shared" si="0"/>
        <v>1106.1312</v>
      </c>
      <c r="D20" s="23"/>
      <c r="E20" s="24"/>
      <c r="F20" s="26">
        <f t="shared" si="4"/>
        <v>102.87020160000002</v>
      </c>
      <c r="G20" s="22">
        <f t="shared" si="3"/>
        <v>1209.0014016</v>
      </c>
    </row>
    <row r="21" spans="2:7" ht="15" thickBot="1">
      <c r="B21" s="29">
        <v>17</v>
      </c>
      <c r="C21" s="30">
        <f t="shared" si="0"/>
        <v>1175.2644</v>
      </c>
      <c r="D21" s="31"/>
      <c r="E21" s="32"/>
      <c r="F21" s="33">
        <f t="shared" si="4"/>
        <v>109.29958920000001</v>
      </c>
      <c r="G21" s="34">
        <f t="shared" si="3"/>
        <v>1284.5639891999999</v>
      </c>
    </row>
    <row r="22" spans="2:7">
      <c r="B22" s="35"/>
      <c r="C22" s="36"/>
      <c r="D22" s="37"/>
      <c r="E22" s="38"/>
      <c r="F22" s="38"/>
      <c r="G22" s="38"/>
    </row>
    <row r="23" spans="2:7">
      <c r="B23" s="35"/>
      <c r="C23" s="36"/>
      <c r="D23" s="37"/>
      <c r="E23" s="37"/>
      <c r="F23" s="36"/>
      <c r="G23" s="38"/>
    </row>
    <row r="24" spans="2:7">
      <c r="B24" s="38" t="s">
        <v>12</v>
      </c>
      <c r="C24" s="39"/>
      <c r="D24" s="39"/>
      <c r="E24" s="39"/>
      <c r="F24" s="39"/>
      <c r="G24" s="39"/>
    </row>
    <row r="25" spans="2:7">
      <c r="B25" s="40" t="s">
        <v>14</v>
      </c>
      <c r="C25" s="41"/>
      <c r="D25" s="39"/>
      <c r="E25" s="39"/>
      <c r="F25" s="39"/>
      <c r="G25" s="39"/>
    </row>
    <row r="26" spans="2:7">
      <c r="B26" s="40" t="s">
        <v>15</v>
      </c>
      <c r="C26" s="39"/>
      <c r="D26" s="39"/>
      <c r="E26" s="39"/>
      <c r="F26" s="39"/>
      <c r="G26" s="39"/>
    </row>
    <row r="27" spans="2:7">
      <c r="B27" s="40"/>
      <c r="C27" s="39"/>
      <c r="D27" s="40"/>
      <c r="E27" s="39"/>
      <c r="F27" s="39"/>
      <c r="G27" s="39"/>
    </row>
    <row r="28" spans="2:7">
      <c r="B28" s="39"/>
      <c r="C28" s="39"/>
      <c r="D28" s="39"/>
      <c r="E28" s="39"/>
      <c r="F28" s="39"/>
      <c r="G28" s="40" t="s">
        <v>11</v>
      </c>
    </row>
  </sheetData>
  <sheetProtection algorithmName="SHA-512" hashValue="Btu0bmgTohalD3rDM/UiM5ff2poEvvadZu4BZcl/zjqvnooRMbl0uhfayAdBkynM0dEnSVm3ZgQYneqUZW2VzA==" saltValue="lD5EGB2EVZRNhF8GZpFlkg==" spinCount="100000" sheet="1" objects="1" scenarios="1"/>
  <mergeCells count="1">
    <mergeCell ref="B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Technische Hochschule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Pick (kpick)</dc:creator>
  <cp:lastModifiedBy>Katharina Pick (kpick)</cp:lastModifiedBy>
  <dcterms:created xsi:type="dcterms:W3CDTF">2026-03-13T06:41:48Z</dcterms:created>
  <dcterms:modified xsi:type="dcterms:W3CDTF">2026-03-20T08:54:11Z</dcterms:modified>
</cp:coreProperties>
</file>