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6800" windowHeight="6720"/>
  </bookViews>
  <sheets>
    <sheet name="Urlaubsrechner" sheetId="1" r:id="rId1"/>
    <sheet name="Grundlage" sheetId="2" r:id="rId2"/>
  </sheets>
  <definedNames>
    <definedName name="Z_E17B64B0_04FC_4F7A_8BF5_BE7DB16EC004_.wvu.Rows" localSheetId="0" hidden="1">Urlaubsrechner!$1:$2</definedName>
  </definedNames>
  <calcPr calcId="145621"/>
  <customWorkbookViews>
    <customWorkbookView name="Sandra Meyer (smeyer8) - Persönliche Ansicht" guid="{E17B64B0-04FC-4F7A-8BF5-BE7DB16EC004}" mergeInterval="0" personalView="1" maximized="1" windowWidth="1920" windowHeight="856" activeSheetId="1" showComments="commIndAndComment"/>
  </customWorkbookViews>
</workbook>
</file>

<file path=xl/calcChain.xml><?xml version="1.0" encoding="utf-8"?>
<calcChain xmlns="http://schemas.openxmlformats.org/spreadsheetml/2006/main">
  <c r="D25" i="1" l="1"/>
  <c r="D20" i="1" l="1"/>
  <c r="D19" i="1"/>
  <c r="D18" i="1"/>
  <c r="D17" i="1"/>
  <c r="D16" i="1"/>
  <c r="D15" i="1"/>
  <c r="D14" i="1"/>
  <c r="D13" i="1"/>
  <c r="D12" i="1"/>
  <c r="D11" i="1"/>
  <c r="D10" i="1"/>
  <c r="D9" i="1"/>
  <c r="D8" i="1"/>
  <c r="D7" i="1"/>
  <c r="D6" i="1"/>
  <c r="G21" i="2" l="1"/>
  <c r="F21" i="2"/>
  <c r="E21" i="2"/>
  <c r="D21" i="2"/>
  <c r="C21" i="2"/>
  <c r="B21" i="2"/>
  <c r="G18" i="2"/>
  <c r="F18" i="2"/>
  <c r="E18" i="2"/>
  <c r="D18" i="2"/>
  <c r="D39" i="2" s="1"/>
  <c r="C18" i="2"/>
  <c r="B18" i="2"/>
  <c r="G17" i="2"/>
  <c r="G38" i="2" s="1"/>
  <c r="F17" i="2"/>
  <c r="F38" i="2" s="1"/>
  <c r="E17" i="2"/>
  <c r="D17" i="2"/>
  <c r="D38" i="2" s="1"/>
  <c r="C17" i="2"/>
  <c r="C38" i="2" s="1"/>
  <c r="B17" i="2"/>
  <c r="B38" i="2" s="1"/>
  <c r="G16" i="2"/>
  <c r="F16" i="2"/>
  <c r="E16" i="2"/>
  <c r="D16" i="2"/>
  <c r="D37" i="2" s="1"/>
  <c r="C16" i="2"/>
  <c r="B16" i="2"/>
  <c r="G15" i="2"/>
  <c r="G36" i="2" s="1"/>
  <c r="F15" i="2"/>
  <c r="F36" i="2" s="1"/>
  <c r="E15" i="2"/>
  <c r="E36" i="2" s="1"/>
  <c r="D15" i="2"/>
  <c r="D36" i="2" s="1"/>
  <c r="C15" i="2"/>
  <c r="C36" i="2" s="1"/>
  <c r="B15" i="2"/>
  <c r="B36" i="2" s="1"/>
  <c r="G14" i="2"/>
  <c r="F14" i="2"/>
  <c r="E14" i="2"/>
  <c r="D14" i="2"/>
  <c r="D35" i="2" s="1"/>
  <c r="C14" i="2"/>
  <c r="B14" i="2"/>
  <c r="G13" i="2"/>
  <c r="G34" i="2" s="1"/>
  <c r="F13" i="2"/>
  <c r="F34" i="2" s="1"/>
  <c r="E13" i="2"/>
  <c r="E34" i="2" s="1"/>
  <c r="D13" i="2"/>
  <c r="D34" i="2" s="1"/>
  <c r="C13" i="2"/>
  <c r="C34" i="2" s="1"/>
  <c r="B13" i="2"/>
  <c r="B34" i="2" s="1"/>
  <c r="G12" i="2"/>
  <c r="F12" i="2"/>
  <c r="E12" i="2"/>
  <c r="D12" i="2"/>
  <c r="D33" i="2" s="1"/>
  <c r="C12" i="2"/>
  <c r="B12" i="2"/>
  <c r="G11" i="2"/>
  <c r="G32" i="2" s="1"/>
  <c r="F11" i="2"/>
  <c r="F32" i="2" s="1"/>
  <c r="E11" i="2"/>
  <c r="E32" i="2" s="1"/>
  <c r="D11" i="2"/>
  <c r="D32" i="2" s="1"/>
  <c r="C11" i="2"/>
  <c r="C32" i="2" s="1"/>
  <c r="B11" i="2"/>
  <c r="B32" i="2" s="1"/>
  <c r="G10" i="2"/>
  <c r="F10" i="2"/>
  <c r="E10" i="2"/>
  <c r="D10" i="2"/>
  <c r="D31" i="2" s="1"/>
  <c r="C10" i="2"/>
  <c r="B10" i="2"/>
  <c r="G9" i="2"/>
  <c r="G30" i="2" s="1"/>
  <c r="F9" i="2"/>
  <c r="F30" i="2" s="1"/>
  <c r="E9" i="2"/>
  <c r="E30" i="2" s="1"/>
  <c r="D9" i="2"/>
  <c r="D30" i="2" s="1"/>
  <c r="C9" i="2"/>
  <c r="C30" i="2" s="1"/>
  <c r="B9" i="2"/>
  <c r="B30" i="2" s="1"/>
  <c r="G8" i="2"/>
  <c r="F8" i="2"/>
  <c r="E8" i="2"/>
  <c r="D8" i="2"/>
  <c r="D29" i="2" s="1"/>
  <c r="C8" i="2"/>
  <c r="B8" i="2"/>
  <c r="G7" i="2"/>
  <c r="G28" i="2" s="1"/>
  <c r="F7" i="2"/>
  <c r="F28" i="2" s="1"/>
  <c r="E7" i="2"/>
  <c r="E28" i="2" s="1"/>
  <c r="D7" i="2"/>
  <c r="D28" i="2" s="1"/>
  <c r="C7" i="2"/>
  <c r="C28" i="2" s="1"/>
  <c r="B7" i="2"/>
  <c r="B28" i="2" s="1"/>
  <c r="G6" i="2"/>
  <c r="F6" i="2"/>
  <c r="E6" i="2"/>
  <c r="D6" i="2"/>
  <c r="D27" i="2" s="1"/>
  <c r="C6" i="2"/>
  <c r="B6" i="2"/>
  <c r="G5" i="2"/>
  <c r="G26" i="2" s="1"/>
  <c r="F5" i="2"/>
  <c r="F26" i="2" s="1"/>
  <c r="E5" i="2"/>
  <c r="E26" i="2" s="1"/>
  <c r="D5" i="2"/>
  <c r="D26" i="2" s="1"/>
  <c r="C5" i="2"/>
  <c r="C26" i="2" s="1"/>
  <c r="B5" i="2"/>
  <c r="B26" i="2" s="1"/>
  <c r="G4" i="2"/>
  <c r="F4" i="2"/>
  <c r="E4" i="2"/>
  <c r="D4" i="2"/>
  <c r="D25" i="2" s="1"/>
  <c r="C4" i="2"/>
  <c r="B4" i="2"/>
  <c r="E38" i="2" l="1"/>
  <c r="E25" i="2"/>
  <c r="E27" i="2"/>
  <c r="E29" i="2"/>
  <c r="E31" i="2"/>
  <c r="E33" i="2"/>
  <c r="E35" i="2"/>
  <c r="E37" i="2"/>
  <c r="E39" i="2"/>
  <c r="B25" i="2"/>
  <c r="F25" i="2"/>
  <c r="B27" i="2"/>
  <c r="F27" i="2"/>
  <c r="B29" i="2"/>
  <c r="F29" i="2"/>
  <c r="B31" i="2"/>
  <c r="F31" i="2"/>
  <c r="B33" i="2"/>
  <c r="F33" i="2"/>
  <c r="B35" i="2"/>
  <c r="F35" i="2"/>
  <c r="B37" i="2"/>
  <c r="F37" i="2"/>
  <c r="B39" i="2"/>
  <c r="F39" i="2"/>
  <c r="C25" i="2"/>
  <c r="G25" i="2"/>
  <c r="C27" i="2"/>
  <c r="G27" i="2"/>
  <c r="C29" i="2"/>
  <c r="G29" i="2"/>
  <c r="C31" i="2"/>
  <c r="G31" i="2"/>
  <c r="C33" i="2"/>
  <c r="G33" i="2"/>
  <c r="C35" i="2"/>
  <c r="G35" i="2"/>
  <c r="C37" i="2"/>
  <c r="G37" i="2"/>
  <c r="C39" i="2"/>
  <c r="G39" i="2"/>
  <c r="D27" i="1"/>
  <c r="D28" i="1" s="1"/>
  <c r="D1" i="1" l="1"/>
  <c r="D2" i="1" s="1"/>
</calcChain>
</file>

<file path=xl/comments1.xml><?xml version="1.0" encoding="utf-8"?>
<comments xmlns="http://schemas.openxmlformats.org/spreadsheetml/2006/main">
  <authors>
    <author>Sandra Meyer (smeyer8)</author>
  </authors>
  <commentList>
    <comment ref="D6" authorId="0">
      <text>
        <r>
          <rPr>
            <b/>
            <sz val="9"/>
            <color indexed="81"/>
            <rFont val="Tahoma"/>
            <charset val="1"/>
          </rPr>
          <t>Sandra Meyer (smeyer8):</t>
        </r>
        <r>
          <rPr>
            <sz val="9"/>
            <color indexed="81"/>
            <rFont val="Tahoma"/>
            <charset val="1"/>
          </rPr>
          <t xml:space="preserve">
Zur Darstellung von Stunden und Minuten wird durch 24 dividiert
</t>
        </r>
      </text>
    </comment>
    <comment ref="D24" authorId="0">
      <text>
        <r>
          <rPr>
            <b/>
            <sz val="9"/>
            <color indexed="81"/>
            <rFont val="Tahoma"/>
            <family val="2"/>
          </rPr>
          <t>Sandra Meyer (smeyer8):</t>
        </r>
        <r>
          <rPr>
            <sz val="9"/>
            <color indexed="81"/>
            <rFont val="Tahoma"/>
            <family val="2"/>
          </rPr>
          <t xml:space="preserve">
Wochenstunden und Vertragszeitraum bitte lt. Dienstvertrag eintragen</t>
        </r>
      </text>
    </comment>
  </commentList>
</comments>
</file>

<file path=xl/comments2.xml><?xml version="1.0" encoding="utf-8"?>
<comments xmlns="http://schemas.openxmlformats.org/spreadsheetml/2006/main">
  <authors>
    <author>Sandra Meyer (smeyer8)</author>
  </authors>
  <commentList>
    <comment ref="G39" authorId="0">
      <text>
        <r>
          <rPr>
            <b/>
            <sz val="9"/>
            <color indexed="81"/>
            <rFont val="Tahoma"/>
            <family val="2"/>
          </rPr>
          <t>Sandra Meyer (smeyer8):</t>
        </r>
        <r>
          <rPr>
            <sz val="9"/>
            <color indexed="81"/>
            <rFont val="Tahoma"/>
            <family val="2"/>
          </rPr>
          <t xml:space="preserve">
Zur Darstellung von Stunden und Minuten wird durch 24 dividiert</t>
        </r>
      </text>
    </comment>
  </commentList>
</comments>
</file>

<file path=xl/sharedStrings.xml><?xml version="1.0" encoding="utf-8"?>
<sst xmlns="http://schemas.openxmlformats.org/spreadsheetml/2006/main" count="33" uniqueCount="26">
  <si>
    <t>Minuten</t>
  </si>
  <si>
    <t>Wochenstunden</t>
  </si>
  <si>
    <t>Vertragszeitraum</t>
  </si>
  <si>
    <r>
      <t xml:space="preserve">Urlaubsanspruch
für </t>
    </r>
    <r>
      <rPr>
        <b/>
        <sz val="11"/>
        <color rgb="FF00B050"/>
        <rFont val="Arial"/>
        <family val="2"/>
      </rPr>
      <t>6 Tage-Woche</t>
    </r>
  </si>
  <si>
    <t>Basis:</t>
  </si>
  <si>
    <t>Persönliche Daten:</t>
  </si>
  <si>
    <t>Urlaubsanspruch in
Std. : Min. pro Monat</t>
  </si>
  <si>
    <t>Urlaubsanspruch für
Vertragszeitraum in
Stunden : Minuten</t>
  </si>
  <si>
    <t>volle Kalendermonate</t>
  </si>
  <si>
    <t>Tage-Woche</t>
  </si>
  <si>
    <t>Urlaubsanspruch
pro Monat in Tagen</t>
  </si>
  <si>
    <t>5-Tage-Woche
Arbeitszeit (Std.) pro Tag</t>
  </si>
  <si>
    <t>6-Tage-Woche
Arbeitszeit (Std.) pro Tag</t>
  </si>
  <si>
    <t>4-Tage-Woche
Arbeitszeit (Std.) pro Tag</t>
  </si>
  <si>
    <t>3-Tage-Woche
Arbeitszeit (Std.) pro Tag</t>
  </si>
  <si>
    <t>2-Tage-Woche
Arbeitszeit (Std.) pro Tag</t>
  </si>
  <si>
    <t>1-Tage-Woche
Arbeitszeit (Std.) pro Tag</t>
  </si>
  <si>
    <t>Urlaubsanspruch
Stunden pro
Monat</t>
  </si>
  <si>
    <t>4 Wochen Urlaubsanspruch nach Bundesurlaubsgesetz</t>
  </si>
  <si>
    <r>
      <t xml:space="preserve">Arbeitszeit Wochenstunden </t>
    </r>
    <r>
      <rPr>
        <b/>
        <u/>
        <sz val="11"/>
        <color theme="1"/>
        <rFont val="Arial"/>
        <family val="2"/>
      </rPr>
      <t/>
    </r>
  </si>
  <si>
    <r>
      <t xml:space="preserve">Urlaubsanspruch </t>
    </r>
    <r>
      <rPr>
        <b/>
        <u/>
        <sz val="11"/>
        <color theme="1"/>
        <rFont val="Arial"/>
        <family val="2"/>
      </rPr>
      <t>pro Monat</t>
    </r>
    <r>
      <rPr>
        <b/>
        <sz val="11"/>
        <color theme="1"/>
        <rFont val="Arial"/>
        <family val="2"/>
      </rPr>
      <t xml:space="preserve">
in Stunden/Minuten</t>
    </r>
  </si>
  <si>
    <t>Grundsatz § 3 Bundesurlaubsgesetz:</t>
  </si>
  <si>
    <t>4 Wochen Urlaubsanspruch im Jahr</t>
  </si>
  <si>
    <t>(24 Werktage bei 6 Werktagen in der Woche sind 4 Wochen Urlaub)</t>
  </si>
  <si>
    <t>Urlaubsberechnung in Stunden</t>
  </si>
  <si>
    <r>
      <t xml:space="preserve">Hinweis:  </t>
    </r>
    <r>
      <rPr>
        <b/>
        <sz val="11"/>
        <rFont val="Arial"/>
        <family val="2"/>
      </rPr>
      <t>Die Berechnung des Urlaubsanspruches für einen Monat, in dem innerhalb
                 eine Stundenveränderung vorgenommen wurde, kann über den Rechner
                 nicht berechnet werden. Wenden Sie sich bitte in diesem Fall an das Team 9.1.</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</si>
</sst>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
    <numFmt numFmtId="165" formatCode="0&quot;-Tage-Woche&quot;"/>
    <numFmt numFmtId="166" formatCode="0\ &quot;Tage-Woche&quot;"/>
    <numFmt numFmtId="167" formatCode="h:mm;@"/>
    <numFmt numFmtId="168" formatCode="[$-F400]h:mm:ss\ AM/PM"/>
  </numFmts>
  <fonts count="12" x14ac:knownFonts="1">
    <font>
      <sz val="11"/>
      <color theme="1"/>
      <name val="Arial"/>
      <family val="2"/>
    </font>
    <font>
      <b/>
      <sz val="11"/>
      <color theme="1"/>
      <name val="Arial"/>
      <family val="2"/>
    </font>
    <font>
      <b/>
      <sz val="11"/>
      <color rgb="FF00B050"/>
      <name val="Arial"/>
      <family val="2"/>
    </font>
    <font>
      <b/>
      <sz val="11"/>
      <color rgb="FFFFC000"/>
      <name val="Arial"/>
      <family val="2"/>
    </font>
    <font>
      <b/>
      <u/>
      <sz val="11"/>
      <color theme="1"/>
      <name val="Arial"/>
      <family val="2"/>
    </font>
    <font>
      <b/>
      <sz val="11"/>
      <color rgb="FFFF0000"/>
      <name val="Arial"/>
      <family val="2"/>
    </font>
    <font>
      <sz val="11"/>
      <color rgb="FFFF0000"/>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
      <b/>
      <sz val="11"/>
      <name val="Arial"/>
      <family val="2"/>
    </font>
  </fonts>
  <fills count="4">
    <fill>
      <patternFill patternType="none"/>
    </fill>
    <fill>
      <patternFill patternType="gray125"/>
    </fill>
    <fill>
      <patternFill patternType="solid">
        <fgColor theme="9" tint="0.59999389629810485"/>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6">
    <xf numFmtId="0" fontId="0" fillId="0" borderId="0" xfId="0"/>
    <xf numFmtId="0" fontId="1" fillId="0" borderId="1" xfId="0" applyFont="1" applyBorder="1" applyAlignment="1">
      <alignment horizontal="center" vertical="center" wrapText="1"/>
    </xf>
    <xf numFmtId="0" fontId="0" fillId="0" borderId="0" xfId="0"/>
    <xf numFmtId="0" fontId="1" fillId="0" borderId="4" xfId="0" applyFont="1" applyBorder="1" applyAlignment="1">
      <alignment vertical="center" wrapText="1"/>
    </xf>
    <xf numFmtId="0" fontId="0" fillId="0" borderId="3" xfId="0" applyBorder="1" applyAlignment="1">
      <alignment vertical="center"/>
    </xf>
    <xf numFmtId="0" fontId="0" fillId="0" borderId="0" xfId="0"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0" fillId="0" borderId="11" xfId="0" applyBorder="1" applyAlignment="1">
      <alignment vertical="center"/>
    </xf>
    <xf numFmtId="0" fontId="1"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 fillId="0" borderId="14" xfId="0" applyFont="1" applyBorder="1" applyAlignment="1">
      <alignment horizontal="center" vertical="center" wrapText="1"/>
    </xf>
    <xf numFmtId="0" fontId="0" fillId="0" borderId="12" xfId="0"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vertical="center"/>
    </xf>
    <xf numFmtId="1" fontId="0" fillId="0" borderId="0" xfId="0" applyNumberFormat="1" applyBorder="1" applyAlignment="1">
      <alignment horizontal="center" vertical="center"/>
    </xf>
    <xf numFmtId="0" fontId="1" fillId="0" borderId="1" xfId="0" applyFont="1" applyBorder="1" applyAlignment="1">
      <alignment horizontal="center" vertical="center"/>
    </xf>
    <xf numFmtId="2" fontId="0" fillId="0" borderId="1" xfId="0" applyNumberFormat="1" applyBorder="1" applyAlignment="1">
      <alignment horizontal="center" vertical="center"/>
    </xf>
    <xf numFmtId="0" fontId="1" fillId="0" borderId="1" xfId="0" applyFont="1" applyBorder="1"/>
    <xf numFmtId="166" fontId="0" fillId="0" borderId="1" xfId="0" applyNumberFormat="1" applyBorder="1" applyAlignment="1">
      <alignment horizontal="center"/>
    </xf>
    <xf numFmtId="0" fontId="1" fillId="0" borderId="1"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xf>
    <xf numFmtId="167" fontId="0" fillId="0" borderId="1" xfId="0" applyNumberFormat="1" applyBorder="1" applyAlignment="1">
      <alignment horizontal="center"/>
    </xf>
    <xf numFmtId="168" fontId="0" fillId="0" borderId="0" xfId="0" applyNumberFormat="1"/>
    <xf numFmtId="167" fontId="0" fillId="0" borderId="0" xfId="0" applyNumberFormat="1"/>
    <xf numFmtId="0" fontId="0" fillId="0" borderId="0" xfId="0" quotePrefix="1"/>
    <xf numFmtId="0" fontId="6" fillId="0" borderId="0" xfId="0" applyFont="1"/>
    <xf numFmtId="0" fontId="0" fillId="0" borderId="0" xfId="0" applyNumberFormat="1"/>
    <xf numFmtId="0" fontId="0" fillId="0" borderId="0" xfId="0" applyAlignment="1">
      <alignment horizontal="right"/>
    </xf>
    <xf numFmtId="168" fontId="6" fillId="0" borderId="0" xfId="0" applyNumberFormat="1" applyFont="1"/>
    <xf numFmtId="0" fontId="1" fillId="0" borderId="0" xfId="0" applyFont="1" applyBorder="1" applyAlignment="1">
      <alignment vertical="center"/>
    </xf>
    <xf numFmtId="0" fontId="1" fillId="0" borderId="19" xfId="0" applyFont="1" applyBorder="1"/>
    <xf numFmtId="0" fontId="0" fillId="0" borderId="25" xfId="0" applyBorder="1"/>
    <xf numFmtId="0" fontId="0" fillId="0" borderId="6" xfId="0" applyBorder="1"/>
    <xf numFmtId="167" fontId="0" fillId="0" borderId="13" xfId="0" applyNumberFormat="1" applyBorder="1" applyAlignment="1">
      <alignment horizontal="center" vertical="center"/>
    </xf>
    <xf numFmtId="167" fontId="0" fillId="0" borderId="18" xfId="0" applyNumberFormat="1" applyBorder="1" applyAlignment="1">
      <alignment horizontal="center" vertical="center"/>
    </xf>
    <xf numFmtId="164" fontId="1" fillId="0" borderId="4" xfId="0" applyNumberFormat="1" applyFont="1" applyBorder="1" applyAlignment="1">
      <alignment horizontal="center" vertical="center"/>
    </xf>
    <xf numFmtId="164" fontId="1" fillId="0" borderId="8" xfId="0" applyNumberFormat="1" applyFont="1" applyBorder="1" applyAlignment="1">
      <alignment horizontal="center" vertical="center"/>
    </xf>
    <xf numFmtId="167" fontId="0" fillId="0" borderId="20" xfId="0" applyNumberFormat="1" applyBorder="1" applyAlignment="1">
      <alignment horizontal="center" vertical="center"/>
    </xf>
    <xf numFmtId="167" fontId="0" fillId="0" borderId="21" xfId="0" applyNumberFormat="1" applyBorder="1" applyAlignment="1">
      <alignment horizontal="center" vertical="center"/>
    </xf>
    <xf numFmtId="0" fontId="0" fillId="0" borderId="9" xfId="0" applyNumberFormat="1" applyFill="1" applyBorder="1" applyAlignment="1">
      <alignment horizontal="center" vertical="center"/>
    </xf>
    <xf numFmtId="0" fontId="0" fillId="0" borderId="2" xfId="0" applyNumberFormat="1" applyFill="1" applyBorder="1" applyAlignment="1">
      <alignment horizontal="center" vertical="center"/>
    </xf>
    <xf numFmtId="20" fontId="0" fillId="0" borderId="5" xfId="0" applyNumberFormat="1" applyBorder="1" applyAlignment="1">
      <alignment horizontal="center" vertical="center"/>
    </xf>
    <xf numFmtId="20" fontId="0" fillId="0" borderId="6" xfId="0" applyNumberFormat="1" applyBorder="1" applyAlignment="1">
      <alignment horizontal="center" vertical="center"/>
    </xf>
    <xf numFmtId="1" fontId="0" fillId="0" borderId="7" xfId="0" applyNumberFormat="1" applyBorder="1" applyAlignment="1">
      <alignment horizontal="center" vertical="center"/>
    </xf>
    <xf numFmtId="0" fontId="1" fillId="0" borderId="19" xfId="0" applyFont="1" applyBorder="1" applyAlignment="1">
      <alignment horizontal="center" vertical="center" wrapText="1"/>
    </xf>
    <xf numFmtId="0" fontId="1" fillId="0" borderId="6" xfId="0" applyFont="1" applyBorder="1" applyAlignment="1">
      <alignment horizontal="center" vertical="center" wrapText="1"/>
    </xf>
    <xf numFmtId="165" fontId="3" fillId="0" borderId="10" xfId="0" applyNumberFormat="1" applyFont="1" applyBorder="1" applyAlignment="1">
      <alignment horizontal="center" vertical="center"/>
    </xf>
    <xf numFmtId="0" fontId="5" fillId="0" borderId="26" xfId="0" applyFont="1" applyBorder="1" applyAlignment="1">
      <alignment horizontal="left" vertical="top" wrapText="1"/>
    </xf>
    <xf numFmtId="0" fontId="5" fillId="0" borderId="27" xfId="0" applyFont="1" applyBorder="1" applyAlignment="1">
      <alignment horizontal="left" vertical="top"/>
    </xf>
    <xf numFmtId="0" fontId="5" fillId="0" borderId="28" xfId="0" applyFont="1" applyBorder="1" applyAlignment="1">
      <alignment horizontal="left" vertical="top"/>
    </xf>
    <xf numFmtId="0" fontId="5" fillId="0" borderId="14" xfId="0" applyFont="1" applyBorder="1" applyAlignment="1">
      <alignment horizontal="left" vertical="top"/>
    </xf>
    <xf numFmtId="0" fontId="5" fillId="0" borderId="29" xfId="0" applyFont="1" applyBorder="1" applyAlignment="1">
      <alignment horizontal="left" vertical="top"/>
    </xf>
    <xf numFmtId="0" fontId="5" fillId="0" borderId="30" xfId="0" applyFont="1" applyBorder="1" applyAlignment="1">
      <alignment horizontal="left" vertical="top"/>
    </xf>
    <xf numFmtId="0" fontId="5" fillId="0" borderId="22" xfId="0" applyFont="1" applyBorder="1" applyAlignment="1">
      <alignment horizontal="center" vertical="center"/>
    </xf>
    <xf numFmtId="164" fontId="1" fillId="3" borderId="4" xfId="0" applyNumberFormat="1" applyFont="1" applyFill="1" applyBorder="1" applyAlignment="1">
      <alignment horizontal="center" vertical="center"/>
    </xf>
    <xf numFmtId="164" fontId="1" fillId="3" borderId="8" xfId="0" applyNumberFormat="1" applyFont="1" applyFill="1" applyBorder="1" applyAlignment="1">
      <alignment horizontal="center" vertical="center"/>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14" fontId="0" fillId="2" borderId="4" xfId="0" applyNumberFormat="1" applyFill="1" applyBorder="1" applyAlignment="1" applyProtection="1">
      <alignment horizontal="center" vertical="center"/>
      <protection locked="0"/>
    </xf>
    <xf numFmtId="14" fontId="0" fillId="2" borderId="8" xfId="0" applyNumberFormat="1" applyFill="1" applyBorder="1" applyAlignment="1" applyProtection="1">
      <alignment horizontal="center" vertical="center"/>
      <protection locked="0"/>
    </xf>
    <xf numFmtId="0" fontId="6" fillId="0" borderId="0" xfId="0" applyFont="1" applyFill="1" applyBorder="1" applyAlignment="1">
      <alignment horizontal="center" vertical="center" wrapText="1"/>
    </xf>
    <xf numFmtId="0" fontId="6" fillId="0" borderId="0" xfId="0" applyFont="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38100</xdr:colOff>
      <xdr:row>25</xdr:row>
      <xdr:rowOff>95250</xdr:rowOff>
    </xdr:from>
    <xdr:to>
      <xdr:col>5</xdr:col>
      <xdr:colOff>581025</xdr:colOff>
      <xdr:row>26</xdr:row>
      <xdr:rowOff>1</xdr:rowOff>
    </xdr:to>
    <xdr:cxnSp macro="">
      <xdr:nvCxnSpPr>
        <xdr:cNvPr id="3" name="Gerade Verbindung mit Pfeil 2"/>
        <xdr:cNvCxnSpPr/>
      </xdr:nvCxnSpPr>
      <xdr:spPr>
        <a:xfrm flipH="1" flipV="1">
          <a:off x="7105650" y="4953000"/>
          <a:ext cx="542925" cy="104776"/>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K32"/>
  <sheetViews>
    <sheetView tabSelected="1" topLeftCell="A3" zoomScaleNormal="100" workbookViewId="0">
      <selection activeCell="D25" sqref="D25:E25"/>
    </sheetView>
  </sheetViews>
  <sheetFormatPr baseColWidth="10" defaultRowHeight="14.25" x14ac:dyDescent="0.2"/>
  <cols>
    <col min="1" max="1" width="8.75" customWidth="1"/>
    <col min="2" max="2" width="4.75" customWidth="1"/>
    <col min="3" max="3" width="24.875" customWidth="1"/>
    <col min="4" max="4" width="23.875" customWidth="1"/>
    <col min="5" max="5" width="30.5" customWidth="1"/>
  </cols>
  <sheetData>
    <row r="1" spans="3:6" ht="30.75" hidden="1" thickBot="1" x14ac:dyDescent="0.25">
      <c r="C1" s="3" t="s">
        <v>3</v>
      </c>
      <c r="D1" s="45" t="e">
        <f>VLOOKUP($D$24,#REF!,2,)</f>
        <v>#REF!</v>
      </c>
      <c r="E1" s="46"/>
    </row>
    <row r="2" spans="3:6" hidden="1" x14ac:dyDescent="0.2">
      <c r="C2" s="4" t="s">
        <v>0</v>
      </c>
      <c r="D2" s="47" t="e">
        <f>(D1*24)*60</f>
        <v>#REF!</v>
      </c>
      <c r="E2" s="47"/>
    </row>
    <row r="3" spans="3:6" s="2" customFormat="1" x14ac:dyDescent="0.2">
      <c r="C3" s="16"/>
      <c r="D3" s="17"/>
      <c r="E3" s="17"/>
    </row>
    <row r="4" spans="3:6" s="2" customFormat="1" ht="15.75" thickBot="1" x14ac:dyDescent="0.25">
      <c r="C4" s="6" t="s">
        <v>4</v>
      </c>
      <c r="D4" s="50" t="s">
        <v>18</v>
      </c>
      <c r="E4" s="50"/>
    </row>
    <row r="5" spans="3:6" ht="45" customHeight="1" thickTop="1" thickBot="1" x14ac:dyDescent="0.25">
      <c r="C5" s="9" t="s">
        <v>19</v>
      </c>
      <c r="D5" s="48" t="s">
        <v>20</v>
      </c>
      <c r="E5" s="49"/>
    </row>
    <row r="6" spans="3:6" ht="15" customHeight="1" x14ac:dyDescent="0.2">
      <c r="C6" s="15">
        <v>3</v>
      </c>
      <c r="D6" s="37">
        <f>C6*4/12/24</f>
        <v>4.1666666666666664E-2</v>
      </c>
      <c r="E6" s="38"/>
      <c r="F6" s="29"/>
    </row>
    <row r="7" spans="3:6" x14ac:dyDescent="0.2">
      <c r="C7" s="13">
        <v>4</v>
      </c>
      <c r="D7" s="37">
        <f>C7*4/12/24</f>
        <v>5.5555555555555552E-2</v>
      </c>
      <c r="E7" s="38"/>
    </row>
    <row r="8" spans="3:6" x14ac:dyDescent="0.2">
      <c r="C8" s="13">
        <v>5</v>
      </c>
      <c r="D8" s="37">
        <f t="shared" ref="D8:D20" si="0">C8*4/12/24</f>
        <v>6.9444444444444448E-2</v>
      </c>
      <c r="E8" s="38"/>
    </row>
    <row r="9" spans="3:6" x14ac:dyDescent="0.2">
      <c r="C9" s="13">
        <v>6</v>
      </c>
      <c r="D9" s="37">
        <f t="shared" si="0"/>
        <v>8.3333333333333329E-2</v>
      </c>
      <c r="E9" s="38"/>
    </row>
    <row r="10" spans="3:6" x14ac:dyDescent="0.2">
      <c r="C10" s="13">
        <v>7</v>
      </c>
      <c r="D10" s="37">
        <f t="shared" si="0"/>
        <v>9.7222222222222224E-2</v>
      </c>
      <c r="E10" s="38"/>
    </row>
    <row r="11" spans="3:6" x14ac:dyDescent="0.2">
      <c r="C11" s="13">
        <v>8</v>
      </c>
      <c r="D11" s="37">
        <f t="shared" si="0"/>
        <v>0.1111111111111111</v>
      </c>
      <c r="E11" s="38"/>
    </row>
    <row r="12" spans="3:6" x14ac:dyDescent="0.2">
      <c r="C12" s="13">
        <v>9</v>
      </c>
      <c r="D12" s="37">
        <f t="shared" si="0"/>
        <v>0.125</v>
      </c>
      <c r="E12" s="38"/>
    </row>
    <row r="13" spans="3:6" x14ac:dyDescent="0.2">
      <c r="C13" s="13">
        <v>10</v>
      </c>
      <c r="D13" s="37">
        <f t="shared" si="0"/>
        <v>0.1388888888888889</v>
      </c>
      <c r="E13" s="38"/>
    </row>
    <row r="14" spans="3:6" x14ac:dyDescent="0.2">
      <c r="C14" s="13">
        <v>11</v>
      </c>
      <c r="D14" s="37">
        <f t="shared" si="0"/>
        <v>0.15277777777777776</v>
      </c>
      <c r="E14" s="38"/>
    </row>
    <row r="15" spans="3:6" x14ac:dyDescent="0.2">
      <c r="C15" s="13">
        <v>12</v>
      </c>
      <c r="D15" s="37">
        <f t="shared" si="0"/>
        <v>0.16666666666666666</v>
      </c>
      <c r="E15" s="38"/>
    </row>
    <row r="16" spans="3:6" x14ac:dyDescent="0.2">
      <c r="C16" s="13">
        <v>13</v>
      </c>
      <c r="D16" s="37">
        <f t="shared" si="0"/>
        <v>0.18055555555555555</v>
      </c>
      <c r="E16" s="38"/>
    </row>
    <row r="17" spans="3:11" x14ac:dyDescent="0.2">
      <c r="C17" s="13">
        <v>14</v>
      </c>
      <c r="D17" s="37">
        <f t="shared" si="0"/>
        <v>0.19444444444444445</v>
      </c>
      <c r="E17" s="38"/>
    </row>
    <row r="18" spans="3:11" x14ac:dyDescent="0.2">
      <c r="C18" s="13">
        <v>15</v>
      </c>
      <c r="D18" s="37">
        <f t="shared" si="0"/>
        <v>0.20833333333333334</v>
      </c>
      <c r="E18" s="38"/>
    </row>
    <row r="19" spans="3:11" x14ac:dyDescent="0.2">
      <c r="C19" s="13">
        <v>16</v>
      </c>
      <c r="D19" s="37">
        <f t="shared" si="0"/>
        <v>0.22222222222222221</v>
      </c>
      <c r="E19" s="38"/>
    </row>
    <row r="20" spans="3:11" ht="15" thickBot="1" x14ac:dyDescent="0.25">
      <c r="C20" s="14">
        <v>17</v>
      </c>
      <c r="D20" s="41">
        <f t="shared" si="0"/>
        <v>0.23611111111111113</v>
      </c>
      <c r="E20" s="42"/>
    </row>
    <row r="21" spans="3:11" x14ac:dyDescent="0.2">
      <c r="C21" s="5"/>
      <c r="D21" s="5"/>
      <c r="E21" s="5"/>
    </row>
    <row r="22" spans="3:11" s="2" customFormat="1" ht="15" x14ac:dyDescent="0.2">
      <c r="C22" s="33" t="s">
        <v>5</v>
      </c>
      <c r="D22" s="16"/>
      <c r="E22" s="16"/>
    </row>
    <row r="23" spans="3:11" s="2" customFormat="1" ht="15.75" thickBot="1" x14ac:dyDescent="0.25">
      <c r="C23" s="7" t="s">
        <v>24</v>
      </c>
      <c r="D23" s="8"/>
      <c r="E23" s="8"/>
    </row>
    <row r="24" spans="3:11" ht="16.5" thickTop="1" thickBot="1" x14ac:dyDescent="0.25">
      <c r="C24" s="57" t="s">
        <v>1</v>
      </c>
      <c r="D24" s="60">
        <v>10</v>
      </c>
      <c r="E24" s="61"/>
    </row>
    <row r="25" spans="3:11" ht="30.75" thickBot="1" x14ac:dyDescent="0.25">
      <c r="C25" s="9" t="s">
        <v>6</v>
      </c>
      <c r="D25" s="39">
        <f>VLOOKUP(D24,$C$6:$E$20,2)</f>
        <v>0.1388888888888889</v>
      </c>
      <c r="E25" s="40"/>
    </row>
    <row r="26" spans="3:11" ht="15.75" thickBot="1" x14ac:dyDescent="0.25">
      <c r="C26" s="10" t="s">
        <v>2</v>
      </c>
      <c r="D26" s="62">
        <v>43466</v>
      </c>
      <c r="E26" s="63">
        <v>43524</v>
      </c>
    </row>
    <row r="27" spans="3:11" s="2" customFormat="1" ht="15" thickBot="1" x14ac:dyDescent="0.25">
      <c r="C27" s="12" t="s">
        <v>8</v>
      </c>
      <c r="D27" s="43">
        <f>DATEDIF(D26,(E26+1),"m")</f>
        <v>2</v>
      </c>
      <c r="E27" s="44"/>
    </row>
    <row r="28" spans="3:11" ht="45.75" thickBot="1" x14ac:dyDescent="0.25">
      <c r="C28" s="11" t="s">
        <v>7</v>
      </c>
      <c r="D28" s="58">
        <f>D27*D25</f>
        <v>0.27777777777777779</v>
      </c>
      <c r="E28" s="59"/>
    </row>
    <row r="29" spans="3:11" x14ac:dyDescent="0.2">
      <c r="K29" s="2"/>
    </row>
    <row r="30" spans="3:11" ht="15" thickBot="1" x14ac:dyDescent="0.25"/>
    <row r="31" spans="3:11" ht="15" customHeight="1" x14ac:dyDescent="0.2">
      <c r="C31" s="51" t="s">
        <v>25</v>
      </c>
      <c r="D31" s="52"/>
      <c r="E31" s="53"/>
    </row>
    <row r="32" spans="3:11" ht="33.75" customHeight="1" thickBot="1" x14ac:dyDescent="0.25">
      <c r="C32" s="54"/>
      <c r="D32" s="55"/>
      <c r="E32" s="56"/>
    </row>
  </sheetData>
  <sheetProtection password="C71F" sheet="1" objects="1" scenarios="1"/>
  <protectedRanges>
    <protectedRange password="CC3D" sqref="D26:E26 D24:E24" name="Bereich1"/>
  </protectedRanges>
  <customSheetViews>
    <customSheetView guid="{E17B64B0-04FC-4F7A-8BF5-BE7DB16EC004}" fitToPage="1" hiddenRows="1" topLeftCell="B3">
      <selection activeCell="D24" sqref="D24:E24"/>
      <pageMargins left="0.70866141732283472" right="0.70866141732283472" top="0.78740157480314965" bottom="0.78740157480314965" header="0.31496062992125984" footer="0.31496062992125984"/>
      <pageSetup paperSize="9" scale="86" orientation="landscape" cellComments="asDisplayed" r:id="rId1"/>
    </customSheetView>
  </customSheetViews>
  <mergeCells count="24">
    <mergeCell ref="C31:E32"/>
    <mergeCell ref="D25:E25"/>
    <mergeCell ref="D27:E27"/>
    <mergeCell ref="D1:E1"/>
    <mergeCell ref="D2:E2"/>
    <mergeCell ref="D7:E7"/>
    <mergeCell ref="D8:E8"/>
    <mergeCell ref="D9:E9"/>
    <mergeCell ref="D5:E5"/>
    <mergeCell ref="D4:E4"/>
    <mergeCell ref="D6:E6"/>
    <mergeCell ref="D10:E10"/>
    <mergeCell ref="D11:E11"/>
    <mergeCell ref="D12:E12"/>
    <mergeCell ref="D13:E13"/>
    <mergeCell ref="D15:E15"/>
    <mergeCell ref="D14:E14"/>
    <mergeCell ref="D28:E28"/>
    <mergeCell ref="D16:E16"/>
    <mergeCell ref="D17:E17"/>
    <mergeCell ref="D18:E18"/>
    <mergeCell ref="D19:E19"/>
    <mergeCell ref="D20:E20"/>
    <mergeCell ref="D24:E24"/>
  </mergeCells>
  <pageMargins left="0.70866141732283472" right="0.70866141732283472" top="0.78740157480314965" bottom="0.78740157480314965" header="0.31496062992125984" footer="0.31496062992125984"/>
  <pageSetup paperSize="9" scale="86" orientation="landscape" cellComments="asDisplayed"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9"/>
  <sheetViews>
    <sheetView zoomScaleNormal="100" workbookViewId="0">
      <selection activeCell="E4" sqref="E4"/>
    </sheetView>
  </sheetViews>
  <sheetFormatPr baseColWidth="10" defaultRowHeight="14.25" x14ac:dyDescent="0.2"/>
  <cols>
    <col min="1" max="1" width="21" customWidth="1"/>
    <col min="2" max="2" width="17.25" customWidth="1"/>
    <col min="3" max="3" width="18.25" customWidth="1"/>
    <col min="4" max="4" width="17.625" customWidth="1"/>
    <col min="5" max="5" width="19" customWidth="1"/>
    <col min="6" max="6" width="17.75" customWidth="1"/>
    <col min="7" max="7" width="17.625" customWidth="1"/>
  </cols>
  <sheetData>
    <row r="1" spans="1:8" s="2" customFormat="1" ht="15.75" thickBot="1" x14ac:dyDescent="0.3">
      <c r="A1" s="34" t="s">
        <v>21</v>
      </c>
      <c r="B1" s="35"/>
      <c r="C1" s="35" t="s">
        <v>22</v>
      </c>
      <c r="D1" s="35"/>
      <c r="E1" s="35" t="s">
        <v>23</v>
      </c>
      <c r="F1" s="35"/>
      <c r="G1" s="35"/>
      <c r="H1" s="36"/>
    </row>
    <row r="2" spans="1:8" s="2" customFormat="1" x14ac:dyDescent="0.2"/>
    <row r="3" spans="1:8" ht="45" x14ac:dyDescent="0.2">
      <c r="A3" s="18" t="s">
        <v>1</v>
      </c>
      <c r="B3" s="1" t="s">
        <v>12</v>
      </c>
      <c r="C3" s="1" t="s">
        <v>11</v>
      </c>
      <c r="D3" s="1" t="s">
        <v>13</v>
      </c>
      <c r="E3" s="1" t="s">
        <v>14</v>
      </c>
      <c r="F3" s="1" t="s">
        <v>15</v>
      </c>
      <c r="G3" s="1" t="s">
        <v>16</v>
      </c>
    </row>
    <row r="4" spans="1:8" ht="15" x14ac:dyDescent="0.2">
      <c r="A4" s="18">
        <v>3</v>
      </c>
      <c r="B4" s="19">
        <f>A4/6</f>
        <v>0.5</v>
      </c>
      <c r="C4" s="19">
        <f>A4/5</f>
        <v>0.6</v>
      </c>
      <c r="D4" s="19">
        <f>A4/4</f>
        <v>0.75</v>
      </c>
      <c r="E4" s="19">
        <f>A4/3</f>
        <v>1</v>
      </c>
      <c r="F4" s="19">
        <f>A4/2</f>
        <v>1.5</v>
      </c>
      <c r="G4" s="19">
        <f>A4/1</f>
        <v>3</v>
      </c>
    </row>
    <row r="5" spans="1:8" ht="15" x14ac:dyDescent="0.2">
      <c r="A5" s="18">
        <v>4</v>
      </c>
      <c r="B5" s="19">
        <f t="shared" ref="B5:B18" si="0">A5/6</f>
        <v>0.66666666666666663</v>
      </c>
      <c r="C5" s="19">
        <f t="shared" ref="C5:C18" si="1">A5/5</f>
        <v>0.8</v>
      </c>
      <c r="D5" s="19">
        <f t="shared" ref="D5:D18" si="2">A5/4</f>
        <v>1</v>
      </c>
      <c r="E5" s="19">
        <f t="shared" ref="E5:E18" si="3">A5/3</f>
        <v>1.3333333333333333</v>
      </c>
      <c r="F5" s="19">
        <f t="shared" ref="F5:F18" si="4">A5/2</f>
        <v>2</v>
      </c>
      <c r="G5" s="19">
        <f t="shared" ref="G5:G18" si="5">A5/1</f>
        <v>4</v>
      </c>
    </row>
    <row r="6" spans="1:8" ht="15" x14ac:dyDescent="0.2">
      <c r="A6" s="18">
        <v>5</v>
      </c>
      <c r="B6" s="19">
        <f t="shared" si="0"/>
        <v>0.83333333333333337</v>
      </c>
      <c r="C6" s="19">
        <f t="shared" si="1"/>
        <v>1</v>
      </c>
      <c r="D6" s="19">
        <f t="shared" si="2"/>
        <v>1.25</v>
      </c>
      <c r="E6" s="19">
        <f t="shared" si="3"/>
        <v>1.6666666666666667</v>
      </c>
      <c r="F6" s="19">
        <f t="shared" si="4"/>
        <v>2.5</v>
      </c>
      <c r="G6" s="19">
        <f t="shared" si="5"/>
        <v>5</v>
      </c>
    </row>
    <row r="7" spans="1:8" ht="15" x14ac:dyDescent="0.2">
      <c r="A7" s="18">
        <v>6</v>
      </c>
      <c r="B7" s="19">
        <f t="shared" si="0"/>
        <v>1</v>
      </c>
      <c r="C7" s="19">
        <f t="shared" si="1"/>
        <v>1.2</v>
      </c>
      <c r="D7" s="19">
        <f t="shared" si="2"/>
        <v>1.5</v>
      </c>
      <c r="E7" s="19">
        <f t="shared" si="3"/>
        <v>2</v>
      </c>
      <c r="F7" s="19">
        <f t="shared" si="4"/>
        <v>3</v>
      </c>
      <c r="G7" s="19">
        <f t="shared" si="5"/>
        <v>6</v>
      </c>
    </row>
    <row r="8" spans="1:8" ht="15" x14ac:dyDescent="0.2">
      <c r="A8" s="18">
        <v>7</v>
      </c>
      <c r="B8" s="19">
        <f t="shared" si="0"/>
        <v>1.1666666666666667</v>
      </c>
      <c r="C8" s="19">
        <f t="shared" si="1"/>
        <v>1.4</v>
      </c>
      <c r="D8" s="19">
        <f t="shared" si="2"/>
        <v>1.75</v>
      </c>
      <c r="E8" s="19">
        <f t="shared" si="3"/>
        <v>2.3333333333333335</v>
      </c>
      <c r="F8" s="19">
        <f t="shared" si="4"/>
        <v>3.5</v>
      </c>
      <c r="G8" s="19">
        <f t="shared" si="5"/>
        <v>7</v>
      </c>
    </row>
    <row r="9" spans="1:8" ht="15" x14ac:dyDescent="0.2">
      <c r="A9" s="18">
        <v>8</v>
      </c>
      <c r="B9" s="19">
        <f t="shared" si="0"/>
        <v>1.3333333333333333</v>
      </c>
      <c r="C9" s="19">
        <f t="shared" si="1"/>
        <v>1.6</v>
      </c>
      <c r="D9" s="19">
        <f t="shared" si="2"/>
        <v>2</v>
      </c>
      <c r="E9" s="19">
        <f t="shared" si="3"/>
        <v>2.6666666666666665</v>
      </c>
      <c r="F9" s="19">
        <f t="shared" si="4"/>
        <v>4</v>
      </c>
      <c r="G9" s="19">
        <f t="shared" si="5"/>
        <v>8</v>
      </c>
    </row>
    <row r="10" spans="1:8" ht="15" x14ac:dyDescent="0.2">
      <c r="A10" s="18">
        <v>9</v>
      </c>
      <c r="B10" s="19">
        <f t="shared" si="0"/>
        <v>1.5</v>
      </c>
      <c r="C10" s="19">
        <f t="shared" si="1"/>
        <v>1.8</v>
      </c>
      <c r="D10" s="19">
        <f t="shared" si="2"/>
        <v>2.25</v>
      </c>
      <c r="E10" s="19">
        <f t="shared" si="3"/>
        <v>3</v>
      </c>
      <c r="F10" s="19">
        <f t="shared" si="4"/>
        <v>4.5</v>
      </c>
      <c r="G10" s="19">
        <f t="shared" si="5"/>
        <v>9</v>
      </c>
    </row>
    <row r="11" spans="1:8" ht="15" x14ac:dyDescent="0.2">
      <c r="A11" s="18">
        <v>10</v>
      </c>
      <c r="B11" s="19">
        <f t="shared" si="0"/>
        <v>1.6666666666666667</v>
      </c>
      <c r="C11" s="19">
        <f t="shared" si="1"/>
        <v>2</v>
      </c>
      <c r="D11" s="19">
        <f t="shared" si="2"/>
        <v>2.5</v>
      </c>
      <c r="E11" s="19">
        <f t="shared" si="3"/>
        <v>3.3333333333333335</v>
      </c>
      <c r="F11" s="19">
        <f t="shared" si="4"/>
        <v>5</v>
      </c>
      <c r="G11" s="19">
        <f t="shared" si="5"/>
        <v>10</v>
      </c>
    </row>
    <row r="12" spans="1:8" ht="15" x14ac:dyDescent="0.2">
      <c r="A12" s="18">
        <v>11</v>
      </c>
      <c r="B12" s="19">
        <f t="shared" si="0"/>
        <v>1.8333333333333333</v>
      </c>
      <c r="C12" s="19">
        <f t="shared" si="1"/>
        <v>2.2000000000000002</v>
      </c>
      <c r="D12" s="19">
        <f t="shared" si="2"/>
        <v>2.75</v>
      </c>
      <c r="E12" s="19">
        <f t="shared" si="3"/>
        <v>3.6666666666666665</v>
      </c>
      <c r="F12" s="19">
        <f t="shared" si="4"/>
        <v>5.5</v>
      </c>
      <c r="G12" s="19">
        <f t="shared" si="5"/>
        <v>11</v>
      </c>
    </row>
    <row r="13" spans="1:8" ht="15" x14ac:dyDescent="0.2">
      <c r="A13" s="18">
        <v>12</v>
      </c>
      <c r="B13" s="19">
        <f t="shared" si="0"/>
        <v>2</v>
      </c>
      <c r="C13" s="19">
        <f t="shared" si="1"/>
        <v>2.4</v>
      </c>
      <c r="D13" s="19">
        <f t="shared" si="2"/>
        <v>3</v>
      </c>
      <c r="E13" s="19">
        <f t="shared" si="3"/>
        <v>4</v>
      </c>
      <c r="F13" s="19">
        <f t="shared" si="4"/>
        <v>6</v>
      </c>
      <c r="G13" s="19">
        <f t="shared" si="5"/>
        <v>12</v>
      </c>
    </row>
    <row r="14" spans="1:8" ht="15" x14ac:dyDescent="0.2">
      <c r="A14" s="18">
        <v>13</v>
      </c>
      <c r="B14" s="19">
        <f t="shared" si="0"/>
        <v>2.1666666666666665</v>
      </c>
      <c r="C14" s="19">
        <f t="shared" si="1"/>
        <v>2.6</v>
      </c>
      <c r="D14" s="19">
        <f t="shared" si="2"/>
        <v>3.25</v>
      </c>
      <c r="E14" s="19">
        <f t="shared" si="3"/>
        <v>4.333333333333333</v>
      </c>
      <c r="F14" s="19">
        <f t="shared" si="4"/>
        <v>6.5</v>
      </c>
      <c r="G14" s="19">
        <f t="shared" si="5"/>
        <v>13</v>
      </c>
    </row>
    <row r="15" spans="1:8" ht="15" x14ac:dyDescent="0.2">
      <c r="A15" s="18">
        <v>14</v>
      </c>
      <c r="B15" s="19">
        <f t="shared" si="0"/>
        <v>2.3333333333333335</v>
      </c>
      <c r="C15" s="19">
        <f t="shared" si="1"/>
        <v>2.8</v>
      </c>
      <c r="D15" s="19">
        <f t="shared" si="2"/>
        <v>3.5</v>
      </c>
      <c r="E15" s="19">
        <f t="shared" si="3"/>
        <v>4.666666666666667</v>
      </c>
      <c r="F15" s="19">
        <f t="shared" si="4"/>
        <v>7</v>
      </c>
      <c r="G15" s="19">
        <f t="shared" si="5"/>
        <v>14</v>
      </c>
    </row>
    <row r="16" spans="1:8" ht="15" x14ac:dyDescent="0.2">
      <c r="A16" s="18">
        <v>15</v>
      </c>
      <c r="B16" s="19">
        <f t="shared" si="0"/>
        <v>2.5</v>
      </c>
      <c r="C16" s="19">
        <f t="shared" si="1"/>
        <v>3</v>
      </c>
      <c r="D16" s="19">
        <f t="shared" si="2"/>
        <v>3.75</v>
      </c>
      <c r="E16" s="19">
        <f t="shared" si="3"/>
        <v>5</v>
      </c>
      <c r="F16" s="19">
        <f t="shared" si="4"/>
        <v>7.5</v>
      </c>
      <c r="G16" s="19">
        <f t="shared" si="5"/>
        <v>15</v>
      </c>
    </row>
    <row r="17" spans="1:13" ht="15" x14ac:dyDescent="0.2">
      <c r="A17" s="18">
        <v>16</v>
      </c>
      <c r="B17" s="19">
        <f t="shared" si="0"/>
        <v>2.6666666666666665</v>
      </c>
      <c r="C17" s="19">
        <f t="shared" si="1"/>
        <v>3.2</v>
      </c>
      <c r="D17" s="19">
        <f t="shared" si="2"/>
        <v>4</v>
      </c>
      <c r="E17" s="19">
        <f t="shared" si="3"/>
        <v>5.333333333333333</v>
      </c>
      <c r="F17" s="19">
        <f t="shared" si="4"/>
        <v>8</v>
      </c>
      <c r="G17" s="19">
        <f t="shared" si="5"/>
        <v>16</v>
      </c>
    </row>
    <row r="18" spans="1:13" ht="15" x14ac:dyDescent="0.2">
      <c r="A18" s="18">
        <v>17</v>
      </c>
      <c r="B18" s="19">
        <f t="shared" si="0"/>
        <v>2.8333333333333335</v>
      </c>
      <c r="C18" s="19">
        <f t="shared" si="1"/>
        <v>3.4</v>
      </c>
      <c r="D18" s="19">
        <f t="shared" si="2"/>
        <v>4.25</v>
      </c>
      <c r="E18" s="19">
        <f t="shared" si="3"/>
        <v>5.666666666666667</v>
      </c>
      <c r="F18" s="19">
        <f t="shared" si="4"/>
        <v>8.5</v>
      </c>
      <c r="G18" s="19">
        <f t="shared" si="5"/>
        <v>17</v>
      </c>
    </row>
    <row r="19" spans="1:13" x14ac:dyDescent="0.2">
      <c r="A19" s="2"/>
      <c r="B19" s="2"/>
      <c r="C19" s="2"/>
      <c r="D19" s="2"/>
      <c r="E19" s="2"/>
      <c r="F19" s="2"/>
      <c r="G19" s="2"/>
    </row>
    <row r="20" spans="1:13" ht="15" x14ac:dyDescent="0.25">
      <c r="A20" s="20" t="s">
        <v>9</v>
      </c>
      <c r="B20" s="21">
        <v>6</v>
      </c>
      <c r="C20" s="21">
        <v>5</v>
      </c>
      <c r="D20" s="21">
        <v>4</v>
      </c>
      <c r="E20" s="21">
        <v>3</v>
      </c>
      <c r="F20" s="21">
        <v>2</v>
      </c>
      <c r="G20" s="21">
        <v>1</v>
      </c>
    </row>
    <row r="21" spans="1:13" ht="30" x14ac:dyDescent="0.2">
      <c r="A21" s="22" t="s">
        <v>10</v>
      </c>
      <c r="B21" s="23">
        <f>24/12</f>
        <v>2</v>
      </c>
      <c r="C21" s="23">
        <f>(5*24/6)/12</f>
        <v>1.6666666666666667</v>
      </c>
      <c r="D21" s="23">
        <f>(4*24/6)/12</f>
        <v>1.3333333333333333</v>
      </c>
      <c r="E21" s="23">
        <f>(3*24/6)/12</f>
        <v>1</v>
      </c>
      <c r="F21" s="23">
        <f>(2*24/6)/12</f>
        <v>0.66666666666666663</v>
      </c>
      <c r="G21" s="23">
        <f>(1*24/6)/12</f>
        <v>0.33333333333333331</v>
      </c>
    </row>
    <row r="22" spans="1:13" x14ac:dyDescent="0.2">
      <c r="A22" s="2"/>
      <c r="B22" s="24"/>
      <c r="C22" s="24"/>
      <c r="D22" s="24"/>
      <c r="E22" s="24"/>
      <c r="F22" s="24"/>
      <c r="G22" s="24"/>
    </row>
    <row r="23" spans="1:13" x14ac:dyDescent="0.2">
      <c r="A23" s="2"/>
      <c r="B23" s="2"/>
      <c r="C23" s="2"/>
      <c r="D23" s="2"/>
      <c r="E23" s="2"/>
      <c r="F23" s="2"/>
      <c r="G23" s="2"/>
    </row>
    <row r="24" spans="1:13" ht="45" x14ac:dyDescent="0.2">
      <c r="A24" s="18" t="s">
        <v>1</v>
      </c>
      <c r="B24" s="1" t="s">
        <v>17</v>
      </c>
      <c r="C24" s="1" t="s">
        <v>17</v>
      </c>
      <c r="D24" s="1" t="s">
        <v>17</v>
      </c>
      <c r="E24" s="1" t="s">
        <v>17</v>
      </c>
      <c r="F24" s="1" t="s">
        <v>17</v>
      </c>
      <c r="G24" s="1" t="s">
        <v>17</v>
      </c>
      <c r="I24" s="64"/>
      <c r="J24" s="65"/>
      <c r="K24" s="65"/>
      <c r="L24" s="65"/>
      <c r="M24" s="65"/>
    </row>
    <row r="25" spans="1:13" ht="15" x14ac:dyDescent="0.2">
      <c r="A25" s="18">
        <v>3</v>
      </c>
      <c r="B25" s="25">
        <f>B4*$B$21/24</f>
        <v>4.1666666666666664E-2</v>
      </c>
      <c r="C25" s="25">
        <f>C4*$C$21/24</f>
        <v>4.1666666666666664E-2</v>
      </c>
      <c r="D25" s="25">
        <f>D4*$D$21/24</f>
        <v>4.1666666666666664E-2</v>
      </c>
      <c r="E25" s="25">
        <f>(E4*$E$21)/24</f>
        <v>4.1666666666666664E-2</v>
      </c>
      <c r="F25" s="25">
        <f>F4*$F$21/24</f>
        <v>4.1666666666666664E-2</v>
      </c>
      <c r="G25" s="25">
        <f>G4*$G$21/24</f>
        <v>4.1666666666666664E-2</v>
      </c>
      <c r="I25" s="27"/>
    </row>
    <row r="26" spans="1:13" ht="15" x14ac:dyDescent="0.2">
      <c r="A26" s="18">
        <v>4</v>
      </c>
      <c r="B26" s="25">
        <f t="shared" ref="B26:B39" si="6">B5*$B$21/24</f>
        <v>5.5555555555555552E-2</v>
      </c>
      <c r="C26" s="25">
        <f t="shared" ref="C26:C39" si="7">C5*$C$21/24</f>
        <v>5.5555555555555559E-2</v>
      </c>
      <c r="D26" s="25">
        <f t="shared" ref="D26:D39" si="8">D5*$D$21/24</f>
        <v>5.5555555555555552E-2</v>
      </c>
      <c r="E26" s="25">
        <f t="shared" ref="E26:E39" si="9">(E5*$E$21)/24</f>
        <v>5.5555555555555552E-2</v>
      </c>
      <c r="F26" s="25">
        <f t="shared" ref="F26:F38" si="10">F5*$F$21/24</f>
        <v>5.5555555555555552E-2</v>
      </c>
      <c r="G26" s="25">
        <f t="shared" ref="G26:G39" si="11">G5*$G$21/24</f>
        <v>5.5555555555555552E-2</v>
      </c>
    </row>
    <row r="27" spans="1:13" ht="15" x14ac:dyDescent="0.2">
      <c r="A27" s="18">
        <v>5</v>
      </c>
      <c r="B27" s="25">
        <f t="shared" si="6"/>
        <v>6.9444444444444448E-2</v>
      </c>
      <c r="C27" s="25">
        <f t="shared" si="7"/>
        <v>6.9444444444444448E-2</v>
      </c>
      <c r="D27" s="25">
        <f t="shared" si="8"/>
        <v>6.9444444444444434E-2</v>
      </c>
      <c r="E27" s="25">
        <f t="shared" si="9"/>
        <v>6.9444444444444448E-2</v>
      </c>
      <c r="F27" s="25">
        <f t="shared" si="10"/>
        <v>6.9444444444444434E-2</v>
      </c>
      <c r="G27" s="25">
        <f t="shared" si="11"/>
        <v>6.9444444444444434E-2</v>
      </c>
    </row>
    <row r="28" spans="1:13" ht="15" x14ac:dyDescent="0.2">
      <c r="A28" s="18">
        <v>6</v>
      </c>
      <c r="B28" s="25">
        <f t="shared" si="6"/>
        <v>8.3333333333333329E-2</v>
      </c>
      <c r="C28" s="25">
        <f t="shared" si="7"/>
        <v>8.3333333333333329E-2</v>
      </c>
      <c r="D28" s="25">
        <f t="shared" si="8"/>
        <v>8.3333333333333329E-2</v>
      </c>
      <c r="E28" s="25">
        <f t="shared" si="9"/>
        <v>8.3333333333333329E-2</v>
      </c>
      <c r="F28" s="25">
        <f t="shared" si="10"/>
        <v>8.3333333333333329E-2</v>
      </c>
      <c r="G28" s="25">
        <f t="shared" si="11"/>
        <v>8.3333333333333329E-2</v>
      </c>
    </row>
    <row r="29" spans="1:13" ht="15" x14ac:dyDescent="0.2">
      <c r="A29" s="18">
        <v>7</v>
      </c>
      <c r="B29" s="25">
        <f t="shared" si="6"/>
        <v>9.7222222222222224E-2</v>
      </c>
      <c r="C29" s="25">
        <f t="shared" si="7"/>
        <v>9.7222222222222224E-2</v>
      </c>
      <c r="D29" s="25">
        <f t="shared" si="8"/>
        <v>9.722222222222221E-2</v>
      </c>
      <c r="E29" s="25">
        <f t="shared" si="9"/>
        <v>9.7222222222222224E-2</v>
      </c>
      <c r="F29" s="25">
        <f t="shared" si="10"/>
        <v>9.722222222222221E-2</v>
      </c>
      <c r="G29" s="25">
        <f t="shared" si="11"/>
        <v>9.722222222222221E-2</v>
      </c>
      <c r="J29" s="26"/>
    </row>
    <row r="30" spans="1:13" ht="15" x14ac:dyDescent="0.2">
      <c r="A30" s="18">
        <v>8</v>
      </c>
      <c r="B30" s="25">
        <f t="shared" si="6"/>
        <v>0.1111111111111111</v>
      </c>
      <c r="C30" s="25">
        <f t="shared" si="7"/>
        <v>0.11111111111111112</v>
      </c>
      <c r="D30" s="25">
        <f t="shared" si="8"/>
        <v>0.1111111111111111</v>
      </c>
      <c r="E30" s="25">
        <f t="shared" si="9"/>
        <v>0.1111111111111111</v>
      </c>
      <c r="F30" s="25">
        <f t="shared" si="10"/>
        <v>0.1111111111111111</v>
      </c>
      <c r="G30" s="25">
        <f t="shared" si="11"/>
        <v>0.1111111111111111</v>
      </c>
      <c r="M30" s="28"/>
    </row>
    <row r="31" spans="1:13" ht="15" x14ac:dyDescent="0.2">
      <c r="A31" s="18">
        <v>9</v>
      </c>
      <c r="B31" s="25">
        <f t="shared" si="6"/>
        <v>0.125</v>
      </c>
      <c r="C31" s="25">
        <f t="shared" si="7"/>
        <v>0.125</v>
      </c>
      <c r="D31" s="25">
        <f t="shared" si="8"/>
        <v>0.125</v>
      </c>
      <c r="E31" s="25">
        <f t="shared" si="9"/>
        <v>0.125</v>
      </c>
      <c r="F31" s="25">
        <f t="shared" si="10"/>
        <v>0.125</v>
      </c>
      <c r="G31" s="25">
        <f t="shared" si="11"/>
        <v>0.125</v>
      </c>
      <c r="I31" s="32"/>
    </row>
    <row r="32" spans="1:13" ht="15" x14ac:dyDescent="0.2">
      <c r="A32" s="18">
        <v>10</v>
      </c>
      <c r="B32" s="25">
        <f t="shared" si="6"/>
        <v>0.1388888888888889</v>
      </c>
      <c r="C32" s="25">
        <f t="shared" si="7"/>
        <v>0.1388888888888889</v>
      </c>
      <c r="D32" s="25">
        <f t="shared" si="8"/>
        <v>0.13888888888888887</v>
      </c>
      <c r="E32" s="25">
        <f t="shared" si="9"/>
        <v>0.1388888888888889</v>
      </c>
      <c r="F32" s="25">
        <f t="shared" si="10"/>
        <v>0.13888888888888887</v>
      </c>
      <c r="G32" s="25">
        <f t="shared" si="11"/>
        <v>0.13888888888888887</v>
      </c>
      <c r="L32" s="31"/>
    </row>
    <row r="33" spans="1:12" ht="15" x14ac:dyDescent="0.2">
      <c r="A33" s="18">
        <v>11</v>
      </c>
      <c r="B33" s="25">
        <f t="shared" si="6"/>
        <v>0.15277777777777776</v>
      </c>
      <c r="C33" s="25">
        <f t="shared" si="7"/>
        <v>0.15277777777777779</v>
      </c>
      <c r="D33" s="25">
        <f t="shared" si="8"/>
        <v>0.15277777777777776</v>
      </c>
      <c r="E33" s="25">
        <f t="shared" si="9"/>
        <v>0.15277777777777776</v>
      </c>
      <c r="F33" s="25">
        <f t="shared" si="10"/>
        <v>0.15277777777777776</v>
      </c>
      <c r="G33" s="25">
        <f t="shared" si="11"/>
        <v>0.15277777777777776</v>
      </c>
      <c r="L33" s="26"/>
    </row>
    <row r="34" spans="1:12" ht="15" x14ac:dyDescent="0.2">
      <c r="A34" s="18">
        <v>12</v>
      </c>
      <c r="B34" s="25">
        <f t="shared" si="6"/>
        <v>0.16666666666666666</v>
      </c>
      <c r="C34" s="25">
        <f t="shared" si="7"/>
        <v>0.16666666666666666</v>
      </c>
      <c r="D34" s="25">
        <f t="shared" si="8"/>
        <v>0.16666666666666666</v>
      </c>
      <c r="E34" s="25">
        <f t="shared" si="9"/>
        <v>0.16666666666666666</v>
      </c>
      <c r="F34" s="25">
        <f t="shared" si="10"/>
        <v>0.16666666666666666</v>
      </c>
      <c r="G34" s="25">
        <f t="shared" si="11"/>
        <v>0.16666666666666666</v>
      </c>
    </row>
    <row r="35" spans="1:12" ht="15" x14ac:dyDescent="0.2">
      <c r="A35" s="18">
        <v>13</v>
      </c>
      <c r="B35" s="25">
        <f t="shared" si="6"/>
        <v>0.18055555555555555</v>
      </c>
      <c r="C35" s="25">
        <f t="shared" si="7"/>
        <v>0.18055555555555558</v>
      </c>
      <c r="D35" s="25">
        <f t="shared" si="8"/>
        <v>0.18055555555555555</v>
      </c>
      <c r="E35" s="25">
        <f t="shared" si="9"/>
        <v>0.18055555555555555</v>
      </c>
      <c r="F35" s="25">
        <f t="shared" si="10"/>
        <v>0.18055555555555555</v>
      </c>
      <c r="G35" s="25">
        <f t="shared" si="11"/>
        <v>0.18055555555555555</v>
      </c>
      <c r="L35" s="30"/>
    </row>
    <row r="36" spans="1:12" ht="15" x14ac:dyDescent="0.2">
      <c r="A36" s="18">
        <v>14</v>
      </c>
      <c r="B36" s="25">
        <f t="shared" si="6"/>
        <v>0.19444444444444445</v>
      </c>
      <c r="C36" s="25">
        <f t="shared" si="7"/>
        <v>0.19444444444444445</v>
      </c>
      <c r="D36" s="25">
        <f t="shared" si="8"/>
        <v>0.19444444444444442</v>
      </c>
      <c r="E36" s="25">
        <f t="shared" si="9"/>
        <v>0.19444444444444445</v>
      </c>
      <c r="F36" s="25">
        <f t="shared" si="10"/>
        <v>0.19444444444444442</v>
      </c>
      <c r="G36" s="25">
        <f t="shared" si="11"/>
        <v>0.19444444444444442</v>
      </c>
    </row>
    <row r="37" spans="1:12" ht="15" x14ac:dyDescent="0.2">
      <c r="A37" s="18">
        <v>15</v>
      </c>
      <c r="B37" s="25">
        <f t="shared" si="6"/>
        <v>0.20833333333333334</v>
      </c>
      <c r="C37" s="25">
        <f t="shared" si="7"/>
        <v>0.20833333333333334</v>
      </c>
      <c r="D37" s="25">
        <f t="shared" si="8"/>
        <v>0.20833333333333334</v>
      </c>
      <c r="E37" s="25">
        <f t="shared" si="9"/>
        <v>0.20833333333333334</v>
      </c>
      <c r="F37" s="25">
        <f t="shared" si="10"/>
        <v>0.20833333333333334</v>
      </c>
      <c r="G37" s="25">
        <f t="shared" si="11"/>
        <v>0.20833333333333334</v>
      </c>
    </row>
    <row r="38" spans="1:12" ht="15" x14ac:dyDescent="0.2">
      <c r="A38" s="18">
        <v>16</v>
      </c>
      <c r="B38" s="25">
        <f t="shared" si="6"/>
        <v>0.22222222222222221</v>
      </c>
      <c r="C38" s="25">
        <f t="shared" si="7"/>
        <v>0.22222222222222224</v>
      </c>
      <c r="D38" s="25">
        <f t="shared" si="8"/>
        <v>0.22222222222222221</v>
      </c>
      <c r="E38" s="25">
        <f t="shared" si="9"/>
        <v>0.22222222222222221</v>
      </c>
      <c r="F38" s="25">
        <f t="shared" si="10"/>
        <v>0.22222222222222221</v>
      </c>
      <c r="G38" s="25">
        <f t="shared" si="11"/>
        <v>0.22222222222222221</v>
      </c>
    </row>
    <row r="39" spans="1:12" ht="15" x14ac:dyDescent="0.2">
      <c r="A39" s="18">
        <v>17</v>
      </c>
      <c r="B39" s="25">
        <f t="shared" si="6"/>
        <v>0.23611111111111113</v>
      </c>
      <c r="C39" s="25">
        <f t="shared" si="7"/>
        <v>0.23611111111111113</v>
      </c>
      <c r="D39" s="25">
        <f t="shared" si="8"/>
        <v>0.23611111111111108</v>
      </c>
      <c r="E39" s="25">
        <f t="shared" si="9"/>
        <v>0.23611111111111113</v>
      </c>
      <c r="F39" s="25">
        <f>F18*$F$21/24</f>
        <v>0.23611111111111108</v>
      </c>
      <c r="G39" s="25">
        <f t="shared" si="11"/>
        <v>0.23611111111111108</v>
      </c>
    </row>
  </sheetData>
  <sheetProtection password="C71F" sheet="1" objects="1" scenarios="1"/>
  <customSheetViews>
    <customSheetView guid="{E17B64B0-04FC-4F7A-8BF5-BE7DB16EC004}" fitToPage="1">
      <selection activeCell="D30" sqref="D30"/>
      <pageMargins left="0.70866141732283472" right="0.70866141732283472" top="0.78740157480314965" bottom="0.78740157480314965" header="0.31496062992125984" footer="0.31496062992125984"/>
      <pageSetup paperSize="9" scale="53" orientation="landscape" cellComments="asDisplayed" r:id="rId1"/>
    </customSheetView>
  </customSheetViews>
  <mergeCells count="1">
    <mergeCell ref="I24:M24"/>
  </mergeCells>
  <pageMargins left="0.70866141732283472" right="0.70866141732283472" top="0.78740157480314965" bottom="0.78740157480314965" header="0.31496062992125984" footer="0.31496062992125984"/>
  <pageSetup paperSize="9" scale="53" orientation="landscape" cellComments="asDisplayed"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Urlaubsrechner</vt:lpstr>
      <vt:lpstr>Grundlage</vt:lpstr>
    </vt:vector>
  </TitlesOfParts>
  <Company>FH Köln Campus-IT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Meyer (smeyer8)</dc:creator>
  <cp:lastModifiedBy>Sandra Meyer (smeyer8)</cp:lastModifiedBy>
  <cp:lastPrinted>2018-09-10T09:24:49Z</cp:lastPrinted>
  <dcterms:created xsi:type="dcterms:W3CDTF">2018-04-20T11:28:43Z</dcterms:created>
  <dcterms:modified xsi:type="dcterms:W3CDTF">2019-01-24T06:54:43Z</dcterms:modified>
</cp:coreProperties>
</file>