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68" windowHeight="9192"/>
  </bookViews>
  <sheets>
    <sheet name="WHKs" sheetId="5" r:id="rId1"/>
    <sheet name="Hilfstabelle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36" i="5"/>
  <c r="F36" i="5" s="1"/>
  <c r="G36" i="5" s="1"/>
  <c r="C35" i="5"/>
  <c r="F35" i="5" s="1"/>
  <c r="C34" i="5"/>
  <c r="F34" i="5" s="1"/>
  <c r="C33" i="5"/>
  <c r="C32" i="5"/>
  <c r="F32" i="5" s="1"/>
  <c r="G32" i="5" s="1"/>
  <c r="C31" i="5"/>
  <c r="C30" i="5"/>
  <c r="C29" i="5"/>
  <c r="C28" i="5"/>
  <c r="F28" i="5" s="1"/>
  <c r="G28" i="5" s="1"/>
  <c r="C27" i="5"/>
  <c r="C26" i="5"/>
  <c r="D26" i="5" s="1"/>
  <c r="E26" i="5" s="1"/>
  <c r="C25" i="5"/>
  <c r="D25" i="5" s="1"/>
  <c r="E25" i="5" s="1"/>
  <c r="C24" i="5"/>
  <c r="F24" i="5" s="1"/>
  <c r="C23" i="5"/>
  <c r="F23" i="5" s="1"/>
  <c r="G23" i="5" s="1"/>
  <c r="C22" i="5"/>
  <c r="F26" i="5" l="1"/>
  <c r="G26" i="5" s="1"/>
  <c r="F33" i="5"/>
  <c r="G33" i="5" s="1"/>
  <c r="G24" i="5"/>
  <c r="D27" i="5"/>
  <c r="E27" i="5"/>
  <c r="G35" i="5"/>
  <c r="D22" i="5"/>
  <c r="E22" i="5" s="1"/>
  <c r="G34" i="5"/>
  <c r="F22" i="5"/>
  <c r="G22" i="5" s="1"/>
  <c r="F27" i="5"/>
  <c r="G27" i="5" s="1"/>
  <c r="F31" i="5"/>
  <c r="G31" i="5" s="1"/>
  <c r="D23" i="5"/>
  <c r="F25" i="5"/>
  <c r="E23" i="5"/>
  <c r="G25" i="5"/>
  <c r="F29" i="5"/>
  <c r="G29" i="5" s="1"/>
  <c r="D24" i="5"/>
  <c r="E24" i="5" s="1"/>
  <c r="F30" i="5"/>
  <c r="G30" i="5" s="1"/>
  <c r="C14" i="5" l="1"/>
  <c r="G5" i="6" l="1"/>
  <c r="I5" i="6" s="1"/>
  <c r="F5" i="6"/>
  <c r="G4" i="6"/>
  <c r="F4" i="6"/>
  <c r="H4" i="6" l="1"/>
  <c r="I4" i="6" s="1"/>
  <c r="F7" i="6"/>
  <c r="H5" i="6"/>
  <c r="C15" i="5" l="1"/>
  <c r="F15" i="5" s="1"/>
</calcChain>
</file>

<file path=xl/sharedStrings.xml><?xml version="1.0" encoding="utf-8"?>
<sst xmlns="http://schemas.openxmlformats.org/spreadsheetml/2006/main" count="39" uniqueCount="37">
  <si>
    <t>Arbeitszeit</t>
  </si>
  <si>
    <t>monatliche Vergütung</t>
  </si>
  <si>
    <t>mtl. Vergütung incl.</t>
  </si>
  <si>
    <t>mtl. Beitrag zur Renten-</t>
  </si>
  <si>
    <r>
      <t xml:space="preserve">ohne Beiträge </t>
    </r>
    <r>
      <rPr>
        <b/>
        <sz val="10"/>
        <rFont val="Arial"/>
        <family val="2"/>
      </rPr>
      <t>*I</t>
    </r>
  </si>
  <si>
    <r>
      <t xml:space="preserve">zur Sozialversicherung </t>
    </r>
    <r>
      <rPr>
        <b/>
        <sz val="10"/>
        <rFont val="Arial"/>
        <family val="2"/>
      </rPr>
      <t>*II</t>
    </r>
  </si>
  <si>
    <t>Sozialversicherung</t>
  </si>
  <si>
    <r>
      <t xml:space="preserve">versicherung (9,30%) </t>
    </r>
    <r>
      <rPr>
        <b/>
        <sz val="10"/>
        <rFont val="Arial"/>
        <family val="2"/>
      </rPr>
      <t>*III</t>
    </r>
  </si>
  <si>
    <t>Vergütung der wissenschaftlichen Hilfskräfte/Tutor*innen 15,00 € / Std.</t>
  </si>
  <si>
    <t xml:space="preserve">monatlicher Pauschalbeitrag </t>
  </si>
  <si>
    <t xml:space="preserve"> (Wochenstunden)</t>
  </si>
  <si>
    <r>
      <t>incl.</t>
    </r>
    <r>
      <rPr>
        <b/>
        <sz val="10"/>
        <rFont val="Arial"/>
        <family val="2"/>
      </rPr>
      <t xml:space="preserve"> Rentenversicherung </t>
    </r>
  </si>
  <si>
    <t>Dienstvertrag</t>
  </si>
  <si>
    <t>Beschäftigungsbeginn</t>
  </si>
  <si>
    <t>Stundenlohn</t>
  </si>
  <si>
    <t>Beschäftigungsende*</t>
  </si>
  <si>
    <t>Wochenstunden</t>
  </si>
  <si>
    <t>Berechnung</t>
  </si>
  <si>
    <r>
      <t>monatliche Vergütung der 
der Hilfskraft (</t>
    </r>
    <r>
      <rPr>
        <b/>
        <sz val="11"/>
        <color theme="1"/>
        <rFont val="Calibri"/>
        <family val="2"/>
        <scheme val="minor"/>
      </rPr>
      <t>*I)</t>
    </r>
  </si>
  <si>
    <t>Arbeitgeberkosten (*II/III)</t>
  </si>
  <si>
    <t>zu verrechnender 
Betrag pro Monat</t>
  </si>
  <si>
    <t>Gesamtbetrag für den
angegebenen Zeitraum</t>
  </si>
  <si>
    <t>Monate</t>
  </si>
  <si>
    <t>Tage</t>
  </si>
  <si>
    <t>Beginn</t>
  </si>
  <si>
    <t>Ende</t>
  </si>
  <si>
    <t>ganze Monate</t>
  </si>
  <si>
    <t>Monat</t>
  </si>
  <si>
    <t>relevate Tage</t>
  </si>
  <si>
    <t>Tage Monat</t>
  </si>
  <si>
    <t>WHK</t>
  </si>
  <si>
    <r>
      <t xml:space="preserve">* Zeiträume, die über den Jahreswechsel gehen, müssen bei der Berechnung separat berechnet werden.
z.B.:    </t>
    </r>
    <r>
      <rPr>
        <sz val="10"/>
        <color rgb="FFFF0000"/>
        <rFont val="Myriad Pro"/>
        <family val="2"/>
      </rPr>
      <t>falsch:</t>
    </r>
    <r>
      <rPr>
        <sz val="10"/>
        <rFont val="Myriad Pro"/>
        <family val="2"/>
      </rPr>
      <t xml:space="preserve">        02.11.2024 - 28.02.2025
           richtig:       02.11.2024 - 31.12.2024
                            +  01.01.2025 - 28.02.2025</t>
    </r>
  </si>
  <si>
    <t>Kalkulationsrechner Hilfskraftvergütung -Wissenschaftliche Hilfskräfte</t>
  </si>
  <si>
    <r>
      <t>*I   15,00 € x 4,348</t>
    </r>
    <r>
      <rPr>
        <sz val="10"/>
        <rFont val="Arial"/>
        <family val="2"/>
      </rPr>
      <t xml:space="preserve"> (durchschnittl. Wochenfaktor) x Anzahl der Wochenstunden.</t>
    </r>
  </si>
  <si>
    <t>Stand 05/2025</t>
  </si>
  <si>
    <r>
      <t>*II</t>
    </r>
    <r>
      <rPr>
        <sz val="10"/>
        <rFont val="Arial"/>
        <family val="2"/>
      </rPr>
      <t xml:space="preserve">  bis </t>
    </r>
    <r>
      <rPr>
        <b/>
        <sz val="10"/>
        <rFont val="Arial"/>
        <family val="2"/>
      </rPr>
      <t xml:space="preserve">556,00 €  </t>
    </r>
    <r>
      <rPr>
        <sz val="10"/>
        <rFont val="Arial"/>
        <family val="2"/>
      </rPr>
      <t xml:space="preserve"> ist ein Pauschalbeitrag in Höhe von </t>
    </r>
    <r>
      <rPr>
        <b/>
        <sz val="10"/>
        <rFont val="Arial"/>
        <family val="2"/>
      </rPr>
      <t xml:space="preserve">28% </t>
    </r>
    <r>
      <rPr>
        <sz val="10"/>
        <rFont val="Arial"/>
        <family val="2"/>
      </rPr>
      <t xml:space="preserve"> (13% Krankenversicherung, 15% Rentenversicherung) zu zahlen.</t>
    </r>
  </si>
  <si>
    <r>
      <t xml:space="preserve">*III </t>
    </r>
    <r>
      <rPr>
        <sz val="10"/>
        <rFont val="Arial"/>
        <family val="2"/>
      </rPr>
      <t xml:space="preserve"> ab </t>
    </r>
    <r>
      <rPr>
        <b/>
        <sz val="10"/>
        <rFont val="Arial"/>
        <family val="2"/>
      </rPr>
      <t>556,01 €</t>
    </r>
    <r>
      <rPr>
        <sz val="10"/>
        <rFont val="Arial"/>
        <family val="2"/>
      </rPr>
      <t xml:space="preserve">  oder bei mehreren  Arbeitgebern ist lediglich der Beitrag zur Rentenversicherung zu entrichten.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</si>
</sst>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_D_M"/>
    <numFmt numFmtId="165" formatCode="#,##0.00\ &quot;€&quot;"/>
    <numFmt numFmtId="166" formatCode="0\ &quot;Stunden&quot;"/>
    <numFmt numFmtId="167" formatCode="#,##0.00\ _€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yriad Pro"/>
      <family val="2"/>
    </font>
    <font>
      <b/>
      <sz val="12"/>
      <name val="Arial"/>
      <family val="2"/>
    </font>
    <font>
      <b/>
      <sz val="10"/>
      <name val="Myriad Pro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rgb="FFFF0000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93">
    <xf numFmtId="0" fontId="0" fillId="0" borderId="0" xfId="0"/>
    <xf numFmtId="0" fontId="7" fillId="3" borderId="4" xfId="2" applyNumberFormat="1" applyFont="1" applyFill="1" applyBorder="1" applyAlignment="1">
      <alignment horizontal="center"/>
    </xf>
    <xf numFmtId="165" fontId="7" fillId="3" borderId="5" xfId="2" applyNumberFormat="1" applyFont="1" applyFill="1" applyBorder="1" applyAlignment="1">
      <alignment horizontal="center"/>
    </xf>
    <xf numFmtId="165" fontId="8" fillId="3" borderId="6" xfId="2" applyNumberFormat="1" applyFont="1" applyFill="1" applyBorder="1" applyAlignment="1">
      <alignment horizontal="center"/>
    </xf>
    <xf numFmtId="0" fontId="7" fillId="3" borderId="10" xfId="2" applyNumberFormat="1" applyFont="1" applyFill="1" applyBorder="1" applyAlignment="1">
      <alignment horizontal="center"/>
    </xf>
    <xf numFmtId="165" fontId="7" fillId="3" borderId="11" xfId="2" applyNumberFormat="1" applyFont="1" applyFill="1" applyBorder="1" applyAlignment="1">
      <alignment horizontal="center"/>
    </xf>
    <xf numFmtId="165" fontId="8" fillId="3" borderId="12" xfId="2" applyNumberFormat="1" applyFont="1" applyFill="1" applyBorder="1" applyAlignment="1">
      <alignment horizontal="center"/>
    </xf>
    <xf numFmtId="165" fontId="7" fillId="3" borderId="8" xfId="2" applyNumberFormat="1" applyFont="1" applyFill="1" applyBorder="1" applyAlignment="1">
      <alignment horizontal="center"/>
    </xf>
    <xf numFmtId="165" fontId="8" fillId="3" borderId="13" xfId="2" applyNumberFormat="1" applyFont="1" applyFill="1" applyBorder="1" applyAlignment="1">
      <alignment horizontal="center"/>
    </xf>
    <xf numFmtId="165" fontId="8" fillId="3" borderId="9" xfId="2" applyNumberFormat="1" applyFont="1" applyFill="1" applyBorder="1" applyAlignment="1">
      <alignment horizontal="center"/>
    </xf>
    <xf numFmtId="164" fontId="8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164" fontId="5" fillId="0" borderId="0" xfId="0" applyNumberFormat="1" applyFont="1" applyBorder="1" applyAlignment="1">
      <alignment horizontal="center"/>
    </xf>
    <xf numFmtId="164" fontId="7" fillId="2" borderId="4" xfId="2" applyNumberFormat="1" applyFont="1" applyFill="1" applyBorder="1" applyAlignment="1">
      <alignment horizontal="center"/>
    </xf>
    <xf numFmtId="164" fontId="7" fillId="2" borderId="5" xfId="2" applyNumberFormat="1" applyFont="1" applyFill="1" applyBorder="1" applyAlignment="1">
      <alignment horizontal="center"/>
    </xf>
    <xf numFmtId="164" fontId="8" fillId="0" borderId="5" xfId="2" applyNumberFormat="1" applyFont="1" applyFill="1" applyBorder="1"/>
    <xf numFmtId="164" fontId="7" fillId="0" borderId="5" xfId="2" applyNumberFormat="1" applyFont="1" applyFill="1" applyBorder="1"/>
    <xf numFmtId="164" fontId="8" fillId="2" borderId="6" xfId="2" applyNumberFormat="1" applyFont="1" applyFill="1" applyBorder="1" applyAlignment="1">
      <alignment horizontal="center"/>
    </xf>
    <xf numFmtId="164" fontId="7" fillId="2" borderId="18" xfId="2" applyNumberFormat="1" applyFont="1" applyFill="1" applyBorder="1" applyAlignment="1">
      <alignment horizontal="center"/>
    </xf>
    <xf numFmtId="164" fontId="7" fillId="2" borderId="19" xfId="2" applyNumberFormat="1" applyFont="1" applyFill="1" applyBorder="1" applyAlignment="1">
      <alignment horizontal="center"/>
    </xf>
    <xf numFmtId="164" fontId="9" fillId="0" borderId="19" xfId="2" applyNumberFormat="1" applyFont="1" applyFill="1" applyBorder="1" applyAlignment="1">
      <alignment wrapText="1"/>
    </xf>
    <xf numFmtId="164" fontId="7" fillId="0" borderId="20" xfId="2" applyNumberFormat="1" applyFont="1" applyFill="1" applyBorder="1"/>
    <xf numFmtId="164" fontId="9" fillId="2" borderId="21" xfId="2" applyNumberFormat="1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165" fontId="7" fillId="4" borderId="12" xfId="2" applyNumberFormat="1" applyFont="1" applyFill="1" applyBorder="1" applyAlignment="1">
      <alignment horizontal="center"/>
    </xf>
    <xf numFmtId="165" fontId="7" fillId="4" borderId="24" xfId="2" applyNumberFormat="1" applyFont="1" applyFill="1" applyBorder="1" applyAlignment="1">
      <alignment horizontal="center"/>
    </xf>
    <xf numFmtId="165" fontId="7" fillId="4" borderId="25" xfId="2" applyNumberFormat="1" applyFont="1" applyFill="1" applyBorder="1" applyAlignment="1">
      <alignment horizontal="center"/>
    </xf>
    <xf numFmtId="0" fontId="7" fillId="0" borderId="10" xfId="2" applyNumberFormat="1" applyFont="1" applyFill="1" applyBorder="1" applyAlignment="1">
      <alignment horizontal="center"/>
    </xf>
    <xf numFmtId="165" fontId="7" fillId="0" borderId="11" xfId="2" applyNumberFormat="1" applyFont="1" applyFill="1" applyBorder="1" applyAlignment="1">
      <alignment horizontal="center"/>
    </xf>
    <xf numFmtId="165" fontId="8" fillId="3" borderId="10" xfId="2" applyNumberFormat="1" applyFont="1" applyFill="1" applyBorder="1" applyAlignment="1">
      <alignment horizontal="center"/>
    </xf>
    <xf numFmtId="0" fontId="7" fillId="0" borderId="7" xfId="2" applyNumberFormat="1" applyFont="1" applyFill="1" applyBorder="1" applyAlignment="1">
      <alignment horizontal="center"/>
    </xf>
    <xf numFmtId="165" fontId="7" fillId="0" borderId="8" xfId="2" applyNumberFormat="1" applyFont="1" applyFill="1" applyBorder="1" applyAlignment="1">
      <alignment horizontal="center"/>
    </xf>
    <xf numFmtId="165" fontId="8" fillId="3" borderId="7" xfId="2" applyNumberFormat="1" applyFont="1" applyFill="1" applyBorder="1" applyAlignment="1">
      <alignment horizontal="center"/>
    </xf>
    <xf numFmtId="0" fontId="4" fillId="0" borderId="0" xfId="0" applyFont="1"/>
    <xf numFmtId="0" fontId="8" fillId="5" borderId="0" xfId="0" applyFont="1" applyFill="1" applyBorder="1"/>
    <xf numFmtId="0" fontId="7" fillId="5" borderId="0" xfId="0" applyFont="1" applyFill="1" applyBorder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0" fillId="0" borderId="11" xfId="0" applyBorder="1" applyAlignment="1" applyProtection="1">
      <alignment horizontal="left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/>
    <xf numFmtId="14" fontId="0" fillId="6" borderId="11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6" fontId="0" fillId="6" borderId="11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7" fontId="0" fillId="0" borderId="0" xfId="0" applyNumberFormat="1" applyProtection="1"/>
    <xf numFmtId="14" fontId="10" fillId="0" borderId="0" xfId="0" applyNumberFormat="1" applyFont="1" applyAlignment="1" applyProtection="1">
      <alignment horizontal="left"/>
    </xf>
    <xf numFmtId="14" fontId="0" fillId="0" borderId="11" xfId="0" applyNumberFormat="1" applyBorder="1" applyAlignment="1" applyProtection="1">
      <alignment horizontal="left" wrapText="1"/>
    </xf>
    <xf numFmtId="165" fontId="0" fillId="0" borderId="11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44" fontId="0" fillId="0" borderId="11" xfId="1" applyFont="1" applyFill="1" applyBorder="1" applyAlignment="1" applyProtection="1">
      <alignment horizontal="left"/>
    </xf>
    <xf numFmtId="0" fontId="0" fillId="0" borderId="11" xfId="0" applyBorder="1" applyAlignment="1" applyProtection="1">
      <alignment wrapText="1"/>
    </xf>
    <xf numFmtId="165" fontId="0" fillId="0" borderId="11" xfId="1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44" fontId="11" fillId="0" borderId="11" xfId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0" fontId="7" fillId="3" borderId="11" xfId="2" applyNumberFormat="1" applyFont="1" applyFill="1" applyBorder="1" applyAlignment="1">
      <alignment horizontal="center"/>
    </xf>
    <xf numFmtId="165" fontId="7" fillId="4" borderId="10" xfId="2" applyNumberFormat="1" applyFont="1" applyFill="1" applyBorder="1" applyAlignment="1">
      <alignment horizontal="center"/>
    </xf>
    <xf numFmtId="165" fontId="7" fillId="4" borderId="13" xfId="2" applyNumberFormat="1" applyFont="1" applyFill="1" applyBorder="1" applyAlignment="1">
      <alignment horizontal="center"/>
    </xf>
    <xf numFmtId="0" fontId="7" fillId="3" borderId="27" xfId="2" applyNumberFormat="1" applyFont="1" applyFill="1" applyBorder="1" applyAlignment="1">
      <alignment horizontal="center"/>
    </xf>
    <xf numFmtId="0" fontId="7" fillId="3" borderId="23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>
      <alignment horizontal="center"/>
    </xf>
    <xf numFmtId="165" fontId="7" fillId="0" borderId="9" xfId="2" applyNumberFormat="1" applyFont="1" applyFill="1" applyBorder="1" applyAlignment="1">
      <alignment horizontal="center"/>
    </xf>
    <xf numFmtId="0" fontId="7" fillId="0" borderId="16" xfId="2" applyNumberFormat="1" applyFont="1" applyFill="1" applyBorder="1" applyAlignment="1">
      <alignment horizontal="center"/>
    </xf>
    <xf numFmtId="0" fontId="7" fillId="0" borderId="14" xfId="2" applyNumberFormat="1" applyFont="1" applyFill="1" applyBorder="1" applyAlignment="1">
      <alignment horizontal="center"/>
    </xf>
    <xf numFmtId="165" fontId="7" fillId="0" borderId="14" xfId="2" applyNumberFormat="1" applyFont="1" applyFill="1" applyBorder="1" applyAlignment="1">
      <alignment horizontal="center"/>
    </xf>
    <xf numFmtId="167" fontId="6" fillId="4" borderId="15" xfId="2" applyNumberFormat="1" applyFont="1" applyFill="1" applyBorder="1"/>
    <xf numFmtId="165" fontId="8" fillId="3" borderId="16" xfId="2" applyNumberFormat="1" applyFont="1" applyFill="1" applyBorder="1" applyAlignment="1">
      <alignment horizontal="center"/>
    </xf>
    <xf numFmtId="0" fontId="7" fillId="0" borderId="11" xfId="2" applyNumberFormat="1" applyFont="1" applyFill="1" applyBorder="1" applyAlignment="1">
      <alignment horizontal="center"/>
    </xf>
    <xf numFmtId="167" fontId="6" fillId="4" borderId="17" xfId="2" applyNumberFormat="1" applyFont="1" applyFill="1" applyBorder="1"/>
    <xf numFmtId="167" fontId="7" fillId="0" borderId="17" xfId="2" applyNumberFormat="1" applyFont="1" applyFill="1" applyBorder="1" applyAlignment="1">
      <alignment horizontal="center"/>
    </xf>
    <xf numFmtId="0" fontId="7" fillId="0" borderId="8" xfId="2" applyNumberFormat="1" applyFont="1" applyFill="1" applyBorder="1" applyAlignment="1">
      <alignment horizontal="center"/>
    </xf>
    <xf numFmtId="167" fontId="7" fillId="0" borderId="26" xfId="2" applyNumberFormat="1" applyFont="1" applyFill="1" applyBorder="1" applyAlignment="1">
      <alignment horizontal="center"/>
    </xf>
    <xf numFmtId="8" fontId="0" fillId="0" borderId="11" xfId="0" applyNumberFormat="1" applyBorder="1" applyAlignment="1" applyProtection="1">
      <alignment horizontal="center" vertical="center"/>
    </xf>
    <xf numFmtId="0" fontId="3" fillId="0" borderId="0" xfId="0" applyFont="1"/>
    <xf numFmtId="0" fontId="12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64" fontId="4" fillId="7" borderId="0" xfId="0" applyNumberFormat="1" applyFont="1" applyFill="1" applyBorder="1" applyAlignment="1" applyProtection="1">
      <alignment horizontal="left" vertical="top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3"/>
  <sheetViews>
    <sheetView tabSelected="1" zoomScaleNormal="100" workbookViewId="0">
      <selection activeCell="J15" sqref="J15"/>
    </sheetView>
  </sheetViews>
  <sheetFormatPr baseColWidth="10" defaultRowHeight="14.4" x14ac:dyDescent="0.3"/>
  <cols>
    <col min="2" max="2" width="31.109375" customWidth="1"/>
    <col min="3" max="3" width="20" customWidth="1"/>
    <col min="4" max="4" width="25.5546875" customWidth="1"/>
    <col min="5" max="5" width="31.44140625" customWidth="1"/>
    <col min="6" max="6" width="26.44140625" customWidth="1"/>
    <col min="7" max="7" width="24.88671875" customWidth="1"/>
    <col min="8" max="8" width="4.5546875" customWidth="1"/>
    <col min="9" max="9" width="14" customWidth="1"/>
    <col min="10" max="10" width="12.5546875" customWidth="1"/>
    <col min="11" max="11" width="4.5546875" customWidth="1"/>
    <col min="12" max="12" width="13" customWidth="1"/>
  </cols>
  <sheetData>
    <row r="3" spans="2:8" ht="28.8" x14ac:dyDescent="0.55000000000000004">
      <c r="B3" s="87" t="s">
        <v>32</v>
      </c>
      <c r="C3" s="88"/>
      <c r="D3" s="88"/>
      <c r="E3" s="88"/>
      <c r="F3" s="88"/>
    </row>
    <row r="4" spans="2:8" x14ac:dyDescent="0.3">
      <c r="B4" s="42"/>
      <c r="C4" s="42"/>
      <c r="D4" s="42"/>
      <c r="E4" s="42"/>
      <c r="F4" s="42"/>
    </row>
    <row r="5" spans="2:8" x14ac:dyDescent="0.3">
      <c r="B5" s="43"/>
      <c r="C5" s="44"/>
      <c r="D5" s="44"/>
      <c r="E5" s="44"/>
      <c r="F5" s="45"/>
    </row>
    <row r="6" spans="2:8" x14ac:dyDescent="0.3">
      <c r="B6" s="46" t="s">
        <v>12</v>
      </c>
      <c r="C6" s="47" t="s">
        <v>30</v>
      </c>
      <c r="D6" s="38"/>
      <c r="E6" s="48" t="s">
        <v>13</v>
      </c>
      <c r="F6" s="49">
        <v>45809</v>
      </c>
    </row>
    <row r="7" spans="2:8" x14ac:dyDescent="0.3">
      <c r="B7" s="46" t="s">
        <v>14</v>
      </c>
      <c r="C7" s="85">
        <v>15</v>
      </c>
      <c r="D7" s="50"/>
      <c r="E7" s="48" t="s">
        <v>15</v>
      </c>
      <c r="F7" s="49">
        <v>45900</v>
      </c>
    </row>
    <row r="8" spans="2:8" x14ac:dyDescent="0.3">
      <c r="B8" s="46" t="s">
        <v>16</v>
      </c>
      <c r="C8" s="51">
        <v>5</v>
      </c>
      <c r="D8" s="50"/>
      <c r="E8" s="50"/>
      <c r="F8" s="41"/>
    </row>
    <row r="9" spans="2:8" ht="79.5" customHeight="1" x14ac:dyDescent="0.3">
      <c r="B9" s="52"/>
      <c r="C9" s="40"/>
      <c r="D9" s="38"/>
      <c r="E9" s="89" t="s">
        <v>31</v>
      </c>
      <c r="F9" s="89"/>
      <c r="G9" s="89"/>
      <c r="H9" s="89"/>
    </row>
    <row r="10" spans="2:8" x14ac:dyDescent="0.3">
      <c r="B10" s="53"/>
      <c r="C10" s="40"/>
      <c r="D10" s="54"/>
      <c r="E10" s="38"/>
      <c r="F10" s="41"/>
    </row>
    <row r="11" spans="2:8" x14ac:dyDescent="0.3">
      <c r="B11" s="55" t="s">
        <v>17</v>
      </c>
      <c r="C11" s="40"/>
      <c r="D11" s="38"/>
      <c r="E11" s="38"/>
      <c r="F11" s="41"/>
    </row>
    <row r="12" spans="2:8" x14ac:dyDescent="0.3">
      <c r="B12" s="39"/>
      <c r="C12" s="40"/>
      <c r="D12" s="38"/>
      <c r="E12" s="38"/>
      <c r="F12" s="41"/>
    </row>
    <row r="13" spans="2:8" ht="60.75" customHeight="1" x14ac:dyDescent="0.3">
      <c r="B13" s="56" t="s">
        <v>18</v>
      </c>
      <c r="C13" s="57">
        <f>IF(C6="WHK",VLOOKUP(C8,B22:G36,2))</f>
        <v>326.09999999999997</v>
      </c>
      <c r="D13" s="58"/>
      <c r="E13" s="38"/>
      <c r="F13" s="41"/>
    </row>
    <row r="14" spans="2:8" x14ac:dyDescent="0.3">
      <c r="B14" s="59" t="s">
        <v>19</v>
      </c>
      <c r="C14" s="57">
        <f>IF(C13&lt;=538,(C13*28%),(C13*9.3%))</f>
        <v>91.307999999999993</v>
      </c>
      <c r="D14" s="38"/>
      <c r="E14" s="38"/>
      <c r="F14" s="41"/>
    </row>
    <row r="15" spans="2:8" ht="28.8" x14ac:dyDescent="0.3">
      <c r="B15" s="60" t="s">
        <v>20</v>
      </c>
      <c r="C15" s="61">
        <f>SUM(C13:C14)</f>
        <v>417.40799999999996</v>
      </c>
      <c r="D15" s="38"/>
      <c r="E15" s="62" t="s">
        <v>21</v>
      </c>
      <c r="F15" s="63">
        <f>C15*Hilfstabelle!F7+C15/Hilfstabelle!H4*Hilfstabelle!I4+C15/Hilfstabelle!H5*Hilfstabelle!I5</f>
        <v>1252.2239999999999</v>
      </c>
    </row>
    <row r="16" spans="2:8" x14ac:dyDescent="0.3">
      <c r="B16" s="39"/>
      <c r="C16" s="40"/>
      <c r="D16" s="38"/>
      <c r="E16" s="38"/>
      <c r="F16" s="41"/>
    </row>
    <row r="17" spans="2:13" ht="15" thickBot="1" x14ac:dyDescent="0.35"/>
    <row r="18" spans="2:13" ht="16.2" thickBot="1" x14ac:dyDescent="0.35">
      <c r="B18" s="90" t="s">
        <v>8</v>
      </c>
      <c r="C18" s="91"/>
      <c r="D18" s="91"/>
      <c r="E18" s="91"/>
      <c r="F18" s="91"/>
      <c r="G18" s="92"/>
      <c r="K18" s="64"/>
      <c r="L18" s="64"/>
      <c r="M18" s="64"/>
    </row>
    <row r="19" spans="2:13" ht="16.2" thickBot="1" x14ac:dyDescent="0.35">
      <c r="B19" s="14"/>
      <c r="C19" s="14"/>
      <c r="D19" s="14"/>
      <c r="E19" s="14"/>
      <c r="F19" s="14"/>
      <c r="G19" s="14"/>
      <c r="K19" s="64"/>
      <c r="L19" s="64"/>
      <c r="M19" s="64"/>
    </row>
    <row r="20" spans="2:13" x14ac:dyDescent="0.3">
      <c r="B20" s="15" t="s">
        <v>0</v>
      </c>
      <c r="C20" s="16" t="s">
        <v>1</v>
      </c>
      <c r="D20" s="16" t="s">
        <v>9</v>
      </c>
      <c r="E20" s="17" t="s">
        <v>2</v>
      </c>
      <c r="F20" s="18" t="s">
        <v>3</v>
      </c>
      <c r="G20" s="19" t="s">
        <v>1</v>
      </c>
      <c r="K20" s="64"/>
      <c r="L20" s="64"/>
      <c r="M20" s="64"/>
    </row>
    <row r="21" spans="2:13" ht="15" thickBot="1" x14ac:dyDescent="0.35">
      <c r="B21" s="20" t="s">
        <v>10</v>
      </c>
      <c r="C21" s="21" t="s">
        <v>4</v>
      </c>
      <c r="D21" s="21" t="s">
        <v>5</v>
      </c>
      <c r="E21" s="22" t="s">
        <v>6</v>
      </c>
      <c r="F21" s="23" t="s">
        <v>7</v>
      </c>
      <c r="G21" s="24" t="s">
        <v>11</v>
      </c>
      <c r="K21" s="64"/>
      <c r="L21" s="64"/>
      <c r="M21" s="64"/>
    </row>
    <row r="22" spans="2:13" ht="15" thickTop="1" x14ac:dyDescent="0.3">
      <c r="B22" s="1">
        <v>3</v>
      </c>
      <c r="C22" s="67">
        <f t="shared" ref="C22:C36" si="0">B22*4.348*15</f>
        <v>195.66</v>
      </c>
      <c r="D22" s="2">
        <f t="shared" ref="D22:D27" si="1">C22*28%</f>
        <v>54.784800000000004</v>
      </c>
      <c r="E22" s="3">
        <f t="shared" ref="E22:E27" si="2">SUM(C22:D22)</f>
        <v>250.44479999999999</v>
      </c>
      <c r="F22" s="25">
        <f t="shared" ref="F22:F36" si="3">C22*9.3%</f>
        <v>18.196380000000001</v>
      </c>
      <c r="G22" s="26">
        <f t="shared" ref="G22:G36" si="4">SUM(C22,F22)</f>
        <v>213.85638</v>
      </c>
      <c r="K22" s="64"/>
      <c r="L22" s="64"/>
      <c r="M22" s="64"/>
    </row>
    <row r="23" spans="2:13" x14ac:dyDescent="0.3">
      <c r="B23" s="4">
        <v>4</v>
      </c>
      <c r="C23" s="68">
        <f t="shared" si="0"/>
        <v>260.88</v>
      </c>
      <c r="D23" s="5">
        <f t="shared" si="1"/>
        <v>73.046400000000006</v>
      </c>
      <c r="E23" s="8">
        <f t="shared" si="2"/>
        <v>333.9264</v>
      </c>
      <c r="F23" s="25">
        <f t="shared" si="3"/>
        <v>24.261840000000003</v>
      </c>
      <c r="G23" s="26">
        <f t="shared" si="4"/>
        <v>285.14184</v>
      </c>
      <c r="K23" s="64"/>
      <c r="L23" s="64"/>
      <c r="M23" s="64"/>
    </row>
    <row r="24" spans="2:13" x14ac:dyDescent="0.3">
      <c r="B24" s="4">
        <v>5</v>
      </c>
      <c r="C24" s="68">
        <f t="shared" si="0"/>
        <v>326.09999999999997</v>
      </c>
      <c r="D24" s="5">
        <f t="shared" si="1"/>
        <v>91.307999999999993</v>
      </c>
      <c r="E24" s="8">
        <f t="shared" si="2"/>
        <v>417.40799999999996</v>
      </c>
      <c r="F24" s="25">
        <f t="shared" si="3"/>
        <v>30.327300000000001</v>
      </c>
      <c r="G24" s="26">
        <f t="shared" si="4"/>
        <v>356.42729999999995</v>
      </c>
      <c r="K24" s="64"/>
      <c r="L24" s="64"/>
      <c r="M24" s="64"/>
    </row>
    <row r="25" spans="2:13" x14ac:dyDescent="0.3">
      <c r="B25" s="4">
        <v>6</v>
      </c>
      <c r="C25" s="68">
        <f t="shared" si="0"/>
        <v>391.32</v>
      </c>
      <c r="D25" s="5">
        <f t="shared" si="1"/>
        <v>109.56960000000001</v>
      </c>
      <c r="E25" s="8">
        <f t="shared" si="2"/>
        <v>500.88959999999997</v>
      </c>
      <c r="F25" s="27">
        <f t="shared" si="3"/>
        <v>36.392760000000003</v>
      </c>
      <c r="G25" s="28">
        <f t="shared" si="4"/>
        <v>427.71276</v>
      </c>
      <c r="K25" s="64"/>
      <c r="L25" s="64"/>
      <c r="M25" s="64"/>
    </row>
    <row r="26" spans="2:13" x14ac:dyDescent="0.3">
      <c r="B26" s="4">
        <v>7</v>
      </c>
      <c r="C26" s="68">
        <f t="shared" si="0"/>
        <v>456.54</v>
      </c>
      <c r="D26" s="5">
        <f t="shared" si="1"/>
        <v>127.83120000000002</v>
      </c>
      <c r="E26" s="8">
        <f t="shared" si="2"/>
        <v>584.37120000000004</v>
      </c>
      <c r="F26" s="69">
        <f t="shared" si="3"/>
        <v>42.458220000000011</v>
      </c>
      <c r="G26" s="70">
        <f t="shared" si="4"/>
        <v>498.99822000000006</v>
      </c>
      <c r="K26" s="64"/>
      <c r="L26" s="64"/>
      <c r="M26" s="64"/>
    </row>
    <row r="27" spans="2:13" ht="15" thickBot="1" x14ac:dyDescent="0.35">
      <c r="B27" s="71">
        <v>8</v>
      </c>
      <c r="C27" s="72">
        <f t="shared" si="0"/>
        <v>521.76</v>
      </c>
      <c r="D27" s="7">
        <f t="shared" si="1"/>
        <v>146.09280000000001</v>
      </c>
      <c r="E27" s="9">
        <f t="shared" si="2"/>
        <v>667.8528</v>
      </c>
      <c r="F27" s="73">
        <f t="shared" si="3"/>
        <v>48.523680000000006</v>
      </c>
      <c r="G27" s="74">
        <f t="shared" si="4"/>
        <v>570.28368</v>
      </c>
      <c r="K27" s="64"/>
      <c r="L27" s="64"/>
      <c r="M27" s="64"/>
    </row>
    <row r="28" spans="2:13" x14ac:dyDescent="0.3">
      <c r="B28" s="75">
        <v>9</v>
      </c>
      <c r="C28" s="76">
        <f t="shared" si="0"/>
        <v>586.98</v>
      </c>
      <c r="D28" s="77"/>
      <c r="E28" s="78"/>
      <c r="F28" s="79">
        <f t="shared" si="3"/>
        <v>54.589140000000008</v>
      </c>
      <c r="G28" s="6">
        <f t="shared" si="4"/>
        <v>641.56914000000006</v>
      </c>
      <c r="K28" s="64"/>
      <c r="L28" s="64"/>
      <c r="M28" s="64"/>
    </row>
    <row r="29" spans="2:13" x14ac:dyDescent="0.3">
      <c r="B29" s="29">
        <v>10</v>
      </c>
      <c r="C29" s="80">
        <f t="shared" si="0"/>
        <v>652.19999999999993</v>
      </c>
      <c r="D29" s="30"/>
      <c r="E29" s="81"/>
      <c r="F29" s="31">
        <f t="shared" si="3"/>
        <v>60.654600000000002</v>
      </c>
      <c r="G29" s="8">
        <f t="shared" si="4"/>
        <v>712.85459999999989</v>
      </c>
    </row>
    <row r="30" spans="2:13" x14ac:dyDescent="0.3">
      <c r="B30" s="29">
        <v>11</v>
      </c>
      <c r="C30" s="80">
        <f t="shared" si="0"/>
        <v>717.42</v>
      </c>
      <c r="D30" s="30"/>
      <c r="E30" s="81"/>
      <c r="F30" s="31">
        <f t="shared" si="3"/>
        <v>66.720060000000004</v>
      </c>
      <c r="G30" s="8">
        <f t="shared" si="4"/>
        <v>784.14005999999995</v>
      </c>
    </row>
    <row r="31" spans="2:13" x14ac:dyDescent="0.3">
      <c r="B31" s="29">
        <v>12</v>
      </c>
      <c r="C31" s="80">
        <f t="shared" si="0"/>
        <v>782.64</v>
      </c>
      <c r="D31" s="30"/>
      <c r="E31" s="82"/>
      <c r="F31" s="31">
        <f t="shared" si="3"/>
        <v>72.785520000000005</v>
      </c>
      <c r="G31" s="8">
        <f t="shared" si="4"/>
        <v>855.42552000000001</v>
      </c>
    </row>
    <row r="32" spans="2:13" x14ac:dyDescent="0.3">
      <c r="B32" s="29">
        <v>13</v>
      </c>
      <c r="C32" s="80">
        <f t="shared" si="0"/>
        <v>847.86</v>
      </c>
      <c r="D32" s="30"/>
      <c r="E32" s="82"/>
      <c r="F32" s="31">
        <f t="shared" si="3"/>
        <v>78.850980000000007</v>
      </c>
      <c r="G32" s="8">
        <f t="shared" si="4"/>
        <v>926.71098000000006</v>
      </c>
      <c r="I32" s="64"/>
      <c r="J32" s="64"/>
    </row>
    <row r="33" spans="2:10" x14ac:dyDescent="0.3">
      <c r="B33" s="29">
        <v>14</v>
      </c>
      <c r="C33" s="80">
        <f t="shared" si="0"/>
        <v>913.08</v>
      </c>
      <c r="D33" s="30"/>
      <c r="E33" s="82"/>
      <c r="F33" s="31">
        <f t="shared" si="3"/>
        <v>84.916440000000023</v>
      </c>
      <c r="G33" s="8">
        <f t="shared" si="4"/>
        <v>997.99644000000012</v>
      </c>
      <c r="I33" s="64"/>
      <c r="J33" s="64"/>
    </row>
    <row r="34" spans="2:10" x14ac:dyDescent="0.3">
      <c r="B34" s="29">
        <v>15</v>
      </c>
      <c r="C34" s="80">
        <f t="shared" si="0"/>
        <v>978.3</v>
      </c>
      <c r="D34" s="30"/>
      <c r="E34" s="82"/>
      <c r="F34" s="31">
        <f t="shared" si="3"/>
        <v>90.98190000000001</v>
      </c>
      <c r="G34" s="8">
        <f t="shared" si="4"/>
        <v>1069.2819</v>
      </c>
    </row>
    <row r="35" spans="2:10" x14ac:dyDescent="0.3">
      <c r="B35" s="29">
        <v>16</v>
      </c>
      <c r="C35" s="80">
        <f t="shared" si="0"/>
        <v>1043.52</v>
      </c>
      <c r="D35" s="30"/>
      <c r="E35" s="82"/>
      <c r="F35" s="31">
        <f t="shared" si="3"/>
        <v>97.047360000000012</v>
      </c>
      <c r="G35" s="8">
        <f t="shared" si="4"/>
        <v>1140.56736</v>
      </c>
    </row>
    <row r="36" spans="2:10" ht="15" thickBot="1" x14ac:dyDescent="0.35">
      <c r="B36" s="32">
        <v>17</v>
      </c>
      <c r="C36" s="83">
        <f t="shared" si="0"/>
        <v>1108.74</v>
      </c>
      <c r="D36" s="33"/>
      <c r="E36" s="84"/>
      <c r="F36" s="34">
        <f t="shared" si="3"/>
        <v>103.11282000000001</v>
      </c>
      <c r="G36" s="9">
        <f t="shared" si="4"/>
        <v>1211.8528200000001</v>
      </c>
    </row>
    <row r="37" spans="2:10" x14ac:dyDescent="0.3">
      <c r="B37" s="35"/>
      <c r="C37" s="10"/>
      <c r="D37" s="10"/>
      <c r="E37" s="10"/>
      <c r="F37" s="35"/>
      <c r="G37" s="35"/>
    </row>
    <row r="38" spans="2:10" x14ac:dyDescent="0.3">
      <c r="B38" s="35"/>
      <c r="C38" s="12"/>
      <c r="D38" s="12"/>
      <c r="E38" s="12"/>
      <c r="F38" s="35"/>
      <c r="G38" s="35"/>
    </row>
    <row r="39" spans="2:10" x14ac:dyDescent="0.3">
      <c r="B39" s="10" t="s">
        <v>33</v>
      </c>
      <c r="C39" s="11"/>
      <c r="D39" s="11"/>
      <c r="E39" s="11"/>
      <c r="F39" s="35"/>
      <c r="G39" s="35"/>
    </row>
    <row r="40" spans="2:10" x14ac:dyDescent="0.3">
      <c r="B40" s="36" t="s">
        <v>35</v>
      </c>
      <c r="C40" s="37"/>
      <c r="D40" s="37"/>
      <c r="E40" s="37"/>
      <c r="F40" s="35"/>
      <c r="G40" s="35"/>
    </row>
    <row r="41" spans="2:10" x14ac:dyDescent="0.3">
      <c r="B41" s="13" t="s">
        <v>36</v>
      </c>
      <c r="C41" s="11"/>
      <c r="D41" s="11"/>
      <c r="E41" s="11"/>
      <c r="F41" s="35"/>
      <c r="G41" s="35"/>
    </row>
    <row r="43" spans="2:10" x14ac:dyDescent="0.3">
      <c r="G43" s="86" t="s">
        <v>34</v>
      </c>
    </row>
  </sheetData>
  <sheetProtection algorithmName="SHA-512" hashValue="5Jg/eGWOK/JMyQw7uFJ3qC71Fv5Yu/G0C3T9i3/OEsyBw5lRX1Pp15haFAeCejqtukgbnd3oPhk0Gnsn9cI82A==" saltValue="fRCSJj8sj/YOVc37UfQcjw==" spinCount="100000" sheet="1" objects="1" scenarios="1"/>
  <mergeCells count="3">
    <mergeCell ref="B3:F3"/>
    <mergeCell ref="E9:H9"/>
    <mergeCell ref="B18:G18"/>
  </mergeCells>
  <dataValidations count="1">
    <dataValidation type="list" allowBlank="1" showDropDown="1" showInputMessage="1" showErrorMessage="1" sqref="C6">
      <formula1>"SHK,WHK"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"/>
  <sheetViews>
    <sheetView workbookViewId="0">
      <selection activeCell="C15" sqref="C15"/>
    </sheetView>
  </sheetViews>
  <sheetFormatPr baseColWidth="10" defaultRowHeight="14.4" x14ac:dyDescent="0.3"/>
  <cols>
    <col min="5" max="5" width="15.88671875" customWidth="1"/>
  </cols>
  <sheetData>
    <row r="3" spans="2:9" x14ac:dyDescent="0.3">
      <c r="B3" s="64" t="s">
        <v>22</v>
      </c>
      <c r="C3" s="64" t="s">
        <v>23</v>
      </c>
      <c r="F3" s="64" t="s">
        <v>27</v>
      </c>
      <c r="G3" s="64" t="s">
        <v>23</v>
      </c>
      <c r="H3" s="64" t="s">
        <v>29</v>
      </c>
      <c r="I3" s="64" t="s">
        <v>28</v>
      </c>
    </row>
    <row r="4" spans="2:9" x14ac:dyDescent="0.3">
      <c r="B4" s="64">
        <v>1</v>
      </c>
      <c r="C4" s="64">
        <v>31</v>
      </c>
      <c r="E4" t="s">
        <v>24</v>
      </c>
      <c r="F4" s="64">
        <f>MONTH(WHKs!F6)</f>
        <v>6</v>
      </c>
      <c r="G4" s="64">
        <f>DAY(WHKs!F6)</f>
        <v>1</v>
      </c>
      <c r="H4" s="64">
        <f>VLOOKUP(F4,$B$3:$C$15,2,FALSE)</f>
        <v>30</v>
      </c>
      <c r="I4" s="64">
        <f>H4-G4+1</f>
        <v>30</v>
      </c>
    </row>
    <row r="5" spans="2:9" x14ac:dyDescent="0.3">
      <c r="B5" s="64">
        <v>2</v>
      </c>
      <c r="C5" s="64">
        <v>28</v>
      </c>
      <c r="E5" t="s">
        <v>25</v>
      </c>
      <c r="F5" s="64">
        <f>MONTH(WHKs!F7)</f>
        <v>8</v>
      </c>
      <c r="G5" s="64">
        <f>DAY(WHKs!F7)</f>
        <v>31</v>
      </c>
      <c r="H5" s="64">
        <f>VLOOKUP(F5,$B$3:$C$15,2,FALSE)</f>
        <v>31</v>
      </c>
      <c r="I5" s="64">
        <f>G5</f>
        <v>31</v>
      </c>
    </row>
    <row r="6" spans="2:9" x14ac:dyDescent="0.3">
      <c r="B6" s="64">
        <v>3</v>
      </c>
      <c r="C6" s="64">
        <v>31</v>
      </c>
      <c r="F6" s="64"/>
      <c r="G6" s="64"/>
      <c r="H6" s="64"/>
      <c r="I6" s="64"/>
    </row>
    <row r="7" spans="2:9" x14ac:dyDescent="0.3">
      <c r="B7" s="64">
        <v>4</v>
      </c>
      <c r="C7" s="64">
        <v>30</v>
      </c>
      <c r="E7" t="s">
        <v>26</v>
      </c>
      <c r="F7" s="66">
        <f>F5-F4-1</f>
        <v>1</v>
      </c>
      <c r="G7" s="64"/>
      <c r="H7" s="64"/>
      <c r="I7" s="64"/>
    </row>
    <row r="8" spans="2:9" x14ac:dyDescent="0.3">
      <c r="B8" s="64">
        <v>5</v>
      </c>
      <c r="C8" s="64">
        <v>31</v>
      </c>
      <c r="F8" s="64"/>
      <c r="G8" s="64"/>
      <c r="H8" s="64"/>
      <c r="I8" s="64"/>
    </row>
    <row r="9" spans="2:9" x14ac:dyDescent="0.3">
      <c r="B9" s="64">
        <v>6</v>
      </c>
      <c r="C9" s="64">
        <v>30</v>
      </c>
      <c r="F9" s="64"/>
      <c r="G9" s="64"/>
      <c r="H9" s="64"/>
      <c r="I9" s="64"/>
    </row>
    <row r="10" spans="2:9" x14ac:dyDescent="0.3">
      <c r="B10" s="64">
        <v>7</v>
      </c>
      <c r="C10" s="64">
        <v>31</v>
      </c>
      <c r="F10" s="64"/>
      <c r="G10" s="65"/>
      <c r="H10" s="64"/>
      <c r="I10" s="64"/>
    </row>
    <row r="11" spans="2:9" x14ac:dyDescent="0.3">
      <c r="B11" s="64">
        <v>8</v>
      </c>
      <c r="C11" s="64">
        <v>31</v>
      </c>
      <c r="F11" s="64"/>
      <c r="G11" s="64"/>
      <c r="H11" s="64"/>
      <c r="I11" s="64"/>
    </row>
    <row r="12" spans="2:9" x14ac:dyDescent="0.3">
      <c r="B12" s="64">
        <v>9</v>
      </c>
      <c r="C12" s="64">
        <v>30</v>
      </c>
      <c r="F12" s="64"/>
      <c r="G12" s="64"/>
      <c r="H12" s="64"/>
      <c r="I12" s="64"/>
    </row>
    <row r="13" spans="2:9" x14ac:dyDescent="0.3">
      <c r="B13" s="64">
        <v>10</v>
      </c>
      <c r="C13" s="64">
        <v>31</v>
      </c>
      <c r="F13" s="64"/>
      <c r="G13" s="64"/>
      <c r="H13" s="64"/>
      <c r="I13" s="64"/>
    </row>
    <row r="14" spans="2:9" x14ac:dyDescent="0.3">
      <c r="B14" s="64">
        <v>11</v>
      </c>
      <c r="C14" s="64">
        <v>30</v>
      </c>
    </row>
    <row r="15" spans="2:9" x14ac:dyDescent="0.3">
      <c r="B15" s="64">
        <v>12</v>
      </c>
      <c r="C15" s="64">
        <v>31</v>
      </c>
    </row>
  </sheetData>
  <sheetProtection algorithmName="SHA-512" hashValue="+gm5L7CEdqQ2OFs4aeQA4PAF4k37jhlcwcLLlPotFuCWIjzIuItJel/TgcFcWy0jYhgY5mkp5F7AQAA2fOcVGQ==" saltValue="VJhJKWyI6mvGmt7iQi3tF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WHKs</vt:lpstr>
      <vt:lpstr>Hilfstabelle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2025-05-12T11:52:05Z</dcterms:modified>
</cp:coreProperties>
</file>