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ferat09\Team09-01\Assistenzkräfte\Vergütung HK und LBA\04 SHK_Anpassung Mindestlohn ab 01.10.2022\Kostenkalkulation\"/>
    </mc:Choice>
  </mc:AlternateContent>
  <bookViews>
    <workbookView xWindow="0" yWindow="0" windowWidth="28800" windowHeight="11745"/>
  </bookViews>
  <sheets>
    <sheet name="SHK" sheetId="2" r:id="rId1"/>
    <sheet name="8,60 ALT" sheetId="1" state="hidden" r:id="rId2"/>
    <sheet name="Tabelle3" sheetId="3" state="hidden" r:id="rId3"/>
    <sheet name="SHK-Tutor" sheetId="4" state="hidden" r:id="rId4"/>
    <sheet name="WHK" sheetId="5" r:id="rId5"/>
  </sheets>
  <calcPr calcId="162913"/>
</workbook>
</file>

<file path=xl/calcChain.xml><?xml version="1.0" encoding="utf-8"?>
<calcChain xmlns="http://schemas.openxmlformats.org/spreadsheetml/2006/main">
  <c r="D45" i="2" l="1"/>
  <c r="C45" i="2"/>
  <c r="E11" i="2" l="1"/>
  <c r="E12" i="2"/>
  <c r="E13" i="2"/>
  <c r="E14" i="2"/>
  <c r="E15" i="2"/>
  <c r="E16" i="2"/>
  <c r="D11" i="2"/>
  <c r="D12" i="2"/>
  <c r="D13" i="2"/>
  <c r="D14" i="2"/>
  <c r="C11" i="2"/>
  <c r="C12" i="2"/>
  <c r="C13" i="2"/>
  <c r="C14" i="2"/>
  <c r="C15" i="2"/>
  <c r="D15" i="2" s="1"/>
  <c r="C16" i="2"/>
  <c r="D16" i="2" s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10" i="2"/>
  <c r="B41" i="2" l="1"/>
  <c r="C41" i="2"/>
  <c r="B42" i="2"/>
  <c r="C42" i="2"/>
  <c r="E42" i="2"/>
  <c r="F42" i="2" s="1"/>
  <c r="B43" i="2"/>
  <c r="C43" i="2"/>
  <c r="B44" i="2"/>
  <c r="C44" i="2"/>
  <c r="D44" i="2" s="1"/>
  <c r="E44" i="2"/>
  <c r="F44" i="2"/>
  <c r="B45" i="2"/>
  <c r="E45" i="2" s="1"/>
  <c r="F45" i="2" s="1"/>
  <c r="B46" i="2"/>
  <c r="E46" i="2"/>
  <c r="F46" i="2" s="1"/>
  <c r="B47" i="2"/>
  <c r="B48" i="2"/>
  <c r="E48" i="2" s="1"/>
  <c r="B49" i="2"/>
  <c r="F49" i="2" s="1"/>
  <c r="E49" i="2"/>
  <c r="B50" i="2"/>
  <c r="E50" i="2" s="1"/>
  <c r="B51" i="2"/>
  <c r="E51" i="2" s="1"/>
  <c r="B52" i="2"/>
  <c r="F52" i="2" s="1"/>
  <c r="E52" i="2"/>
  <c r="B53" i="2"/>
  <c r="F53" i="2" s="1"/>
  <c r="E53" i="2"/>
  <c r="B54" i="2"/>
  <c r="E54" i="2" s="1"/>
  <c r="F54" i="2" s="1"/>
  <c r="B55" i="2"/>
  <c r="E55" i="2" s="1"/>
  <c r="F12" i="2" l="1"/>
  <c r="F11" i="2"/>
  <c r="D43" i="2"/>
  <c r="F41" i="2"/>
  <c r="E10" i="2"/>
  <c r="F10" i="2" s="1"/>
  <c r="F55" i="2"/>
  <c r="F16" i="2"/>
  <c r="F15" i="2"/>
  <c r="D42" i="2"/>
  <c r="F48" i="2"/>
  <c r="F14" i="2"/>
  <c r="E41" i="2"/>
  <c r="F13" i="2"/>
  <c r="D41" i="2"/>
  <c r="F47" i="2"/>
  <c r="F51" i="2"/>
  <c r="E47" i="2"/>
  <c r="F50" i="2"/>
  <c r="E43" i="2"/>
  <c r="F43" i="2" s="1"/>
  <c r="F17" i="5"/>
  <c r="F16" i="5"/>
  <c r="B22" i="5"/>
  <c r="B21" i="5"/>
  <c r="E21" i="5" s="1"/>
  <c r="B20" i="5"/>
  <c r="B19" i="5"/>
  <c r="E19" i="5" s="1"/>
  <c r="B18" i="5"/>
  <c r="B17" i="5"/>
  <c r="E17" i="5" s="1"/>
  <c r="B16" i="5"/>
  <c r="E16" i="5" s="1"/>
  <c r="B15" i="5"/>
  <c r="E15" i="5" s="1"/>
  <c r="B14" i="5"/>
  <c r="E14" i="5" s="1"/>
  <c r="B13" i="5"/>
  <c r="E13" i="5" s="1"/>
  <c r="B12" i="5"/>
  <c r="E12" i="5" s="1"/>
  <c r="B11" i="5"/>
  <c r="E11" i="5" s="1"/>
  <c r="B10" i="5"/>
  <c r="E10" i="5" s="1"/>
  <c r="B9" i="5"/>
  <c r="E9" i="5" s="1"/>
  <c r="B8" i="5"/>
  <c r="E8" i="5" s="1"/>
  <c r="F8" i="5" l="1"/>
  <c r="F9" i="5"/>
  <c r="F21" i="5"/>
  <c r="F12" i="5"/>
  <c r="F13" i="5"/>
  <c r="F22" i="5"/>
  <c r="F10" i="5"/>
  <c r="F14" i="5"/>
  <c r="F11" i="5"/>
  <c r="F15" i="5"/>
  <c r="F19" i="5"/>
  <c r="C8" i="5"/>
  <c r="D8" i="5" s="1"/>
  <c r="C9" i="5"/>
  <c r="D9" i="5" s="1"/>
  <c r="C10" i="5"/>
  <c r="D10" i="5" s="1"/>
  <c r="C11" i="5"/>
  <c r="E18" i="5"/>
  <c r="F18" i="5" s="1"/>
  <c r="E20" i="5"/>
  <c r="F20" i="5" s="1"/>
  <c r="E22" i="5"/>
  <c r="D11" i="5"/>
  <c r="E24" i="2"/>
  <c r="E23" i="2"/>
  <c r="E22" i="2"/>
  <c r="E21" i="2"/>
  <c r="E20" i="2"/>
  <c r="E19" i="2"/>
  <c r="E18" i="2"/>
  <c r="E17" i="2"/>
  <c r="F17" i="2" s="1"/>
  <c r="F15" i="4" l="1"/>
  <c r="C15" i="4"/>
  <c r="F14" i="4"/>
  <c r="C14" i="4"/>
  <c r="F13" i="4"/>
  <c r="C13" i="4"/>
  <c r="F12" i="4"/>
  <c r="C12" i="4"/>
  <c r="F11" i="4"/>
  <c r="C11" i="4"/>
  <c r="F10" i="4"/>
  <c r="C10" i="4"/>
  <c r="D10" i="4" s="1"/>
  <c r="F9" i="4"/>
  <c r="C9" i="4"/>
  <c r="F8" i="4"/>
  <c r="C8" i="4"/>
  <c r="F7" i="4"/>
  <c r="C7" i="4"/>
  <c r="F6" i="4"/>
  <c r="C6" i="4"/>
  <c r="F24" i="2"/>
  <c r="F22" i="2"/>
  <c r="F21" i="2"/>
  <c r="F20" i="2"/>
  <c r="F19" i="2"/>
  <c r="F18" i="2"/>
  <c r="F23" i="2"/>
  <c r="G20" i="1"/>
  <c r="H20" i="1" s="1"/>
  <c r="G16" i="1"/>
  <c r="G13" i="1"/>
  <c r="H13" i="1"/>
  <c r="G10" i="1"/>
  <c r="C11" i="1"/>
  <c r="C12" i="1"/>
  <c r="G12" i="1" s="1"/>
  <c r="H12" i="1" s="1"/>
  <c r="C13" i="1"/>
  <c r="E13" i="1" s="1"/>
  <c r="C14" i="1"/>
  <c r="D14" i="1" s="1"/>
  <c r="C15" i="1"/>
  <c r="G15" i="1" s="1"/>
  <c r="C16" i="1"/>
  <c r="C17" i="1"/>
  <c r="G17" i="1" s="1"/>
  <c r="C18" i="1"/>
  <c r="G18" i="1" s="1"/>
  <c r="H18" i="1" s="1"/>
  <c r="C19" i="1"/>
  <c r="H19" i="1" s="1"/>
  <c r="C20" i="1"/>
  <c r="C21" i="1"/>
  <c r="G21" i="1" s="1"/>
  <c r="H21" i="1" s="1"/>
  <c r="C22" i="1"/>
  <c r="G22" i="1" s="1"/>
  <c r="H22" i="1" s="1"/>
  <c r="C23" i="1"/>
  <c r="G23" i="1" s="1"/>
  <c r="H23" i="1" s="1"/>
  <c r="C24" i="1"/>
  <c r="G24" i="1" s="1"/>
  <c r="H24" i="1" s="1"/>
  <c r="D11" i="1"/>
  <c r="E11" i="1"/>
  <c r="D13" i="1"/>
  <c r="D16" i="1"/>
  <c r="E16" i="1"/>
  <c r="D17" i="1"/>
  <c r="E17" i="1" s="1"/>
  <c r="C10" i="1"/>
  <c r="H10" i="1"/>
  <c r="D10" i="1"/>
  <c r="E10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G19" i="1"/>
  <c r="D19" i="1"/>
  <c r="E19" i="1"/>
  <c r="D18" i="1"/>
  <c r="E18" i="1"/>
  <c r="H16" i="1"/>
  <c r="C10" i="2"/>
  <c r="D10" i="2" s="1"/>
  <c r="D12" i="1" l="1"/>
  <c r="E12" i="1" s="1"/>
  <c r="G14" i="1"/>
  <c r="H14" i="1" s="1"/>
  <c r="H15" i="1"/>
  <c r="D15" i="1"/>
  <c r="E15" i="1" s="1"/>
  <c r="E14" i="1"/>
  <c r="G11" i="1"/>
  <c r="H11" i="1" s="1"/>
  <c r="H17" i="1"/>
  <c r="H8" i="4"/>
  <c r="G6" i="4"/>
  <c r="H6" i="4" s="1"/>
  <c r="G10" i="4"/>
  <c r="H10" i="4" s="1"/>
  <c r="D6" i="4"/>
  <c r="E6" i="4" s="1"/>
  <c r="D8" i="4"/>
  <c r="E8" i="4" s="1"/>
  <c r="G7" i="4"/>
  <c r="H7" i="4" s="1"/>
  <c r="G9" i="4"/>
  <c r="H9" i="4" s="1"/>
  <c r="E10" i="4"/>
  <c r="G11" i="4"/>
  <c r="H11" i="4" s="1"/>
  <c r="G12" i="4"/>
  <c r="H12" i="4" s="1"/>
  <c r="G13" i="4"/>
  <c r="H13" i="4" s="1"/>
  <c r="G14" i="4"/>
  <c r="H14" i="4" s="1"/>
  <c r="G15" i="4"/>
  <c r="H15" i="4" s="1"/>
  <c r="G8" i="4"/>
  <c r="D7" i="4"/>
  <c r="E7" i="4" s="1"/>
  <c r="D9" i="4"/>
  <c r="E9" i="4" s="1"/>
  <c r="D11" i="4"/>
  <c r="E11" i="4" s="1"/>
</calcChain>
</file>

<file path=xl/sharedStrings.xml><?xml version="1.0" encoding="utf-8"?>
<sst xmlns="http://schemas.openxmlformats.org/spreadsheetml/2006/main" count="98" uniqueCount="54">
  <si>
    <t>stunden</t>
  </si>
  <si>
    <t>ohne Beiträge</t>
  </si>
  <si>
    <t>monatliche</t>
  </si>
  <si>
    <t>Wochen-</t>
  </si>
  <si>
    <t>monatliche Vergütung</t>
  </si>
  <si>
    <t xml:space="preserve"> </t>
  </si>
  <si>
    <t>5,58 Euro pro Std.</t>
  </si>
  <si>
    <t>mtl. Vergütung incl.</t>
  </si>
  <si>
    <t>Rentenversicherung</t>
  </si>
  <si>
    <t>mtl. Beitrag zur Renten-</t>
  </si>
  <si>
    <t xml:space="preserve">mtl. Pauschalbeitrag </t>
  </si>
  <si>
    <t>Vergütung der studentischen Hilfskräfte</t>
  </si>
  <si>
    <r>
      <t xml:space="preserve">ohne Beiträge </t>
    </r>
    <r>
      <rPr>
        <b/>
        <sz val="10"/>
        <rFont val="Myriad Pro"/>
        <family val="2"/>
      </rPr>
      <t>*I</t>
    </r>
  </si>
  <si>
    <r>
      <t xml:space="preserve">zur 
Sozialversicherung </t>
    </r>
    <r>
      <rPr>
        <b/>
        <sz val="10"/>
        <rFont val="Myriad Pro"/>
        <family val="2"/>
      </rPr>
      <t>*II</t>
    </r>
  </si>
  <si>
    <r>
      <t xml:space="preserve"> Das Weihnachtsgeld wird nach der </t>
    </r>
    <r>
      <rPr>
        <b/>
        <u/>
        <sz val="10"/>
        <rFont val="Myriad Pro"/>
        <family val="2"/>
      </rPr>
      <t xml:space="preserve">Anzahl der Beschäftigungsmonate im Kalenderjahr </t>
    </r>
    <r>
      <rPr>
        <b/>
        <sz val="10"/>
        <rFont val="Myriad Pro"/>
        <family val="2"/>
      </rPr>
      <t xml:space="preserve"> gesondert berechnet .</t>
    </r>
  </si>
  <si>
    <t>Sozialversicherung</t>
  </si>
  <si>
    <t>8,60 Euro</t>
  </si>
  <si>
    <r>
      <t xml:space="preserve">versicherung (9,45%) </t>
    </r>
    <r>
      <rPr>
        <b/>
        <sz val="10"/>
        <rFont val="Myriad Pro"/>
        <family val="2"/>
      </rPr>
      <t>*III</t>
    </r>
  </si>
  <si>
    <r>
      <t>*II</t>
    </r>
    <r>
      <rPr>
        <sz val="10"/>
        <rFont val="Myriad Pro"/>
        <family val="2"/>
      </rPr>
      <t xml:space="preserve">   bis </t>
    </r>
    <r>
      <rPr>
        <b/>
        <sz val="10"/>
        <rFont val="Myriad Pro"/>
        <family val="2"/>
      </rPr>
      <t>450,00  €</t>
    </r>
    <r>
      <rPr>
        <sz val="10"/>
        <rFont val="Myriad Pro"/>
        <family val="2"/>
      </rPr>
      <t xml:space="preserve"> ist ein monatlicher Pauschalbeitrag von</t>
    </r>
    <r>
      <rPr>
        <b/>
        <sz val="10"/>
        <rFont val="Myriad Pro"/>
        <family val="2"/>
      </rPr>
      <t xml:space="preserve"> 28 </t>
    </r>
    <r>
      <rPr>
        <sz val="10"/>
        <rFont val="Myriad Pro"/>
        <family val="2"/>
      </rPr>
      <t>% (13% Krankenversicherung, 15 % Rentenversicherung) zu zahlen</t>
    </r>
  </si>
  <si>
    <r>
      <t xml:space="preserve">*III </t>
    </r>
    <r>
      <rPr>
        <sz val="10"/>
        <rFont val="Myriad Pro"/>
        <family val="2"/>
      </rPr>
      <t xml:space="preserve"> ab  </t>
    </r>
    <r>
      <rPr>
        <b/>
        <sz val="10"/>
        <rFont val="Myriad Pro"/>
        <family val="2"/>
      </rPr>
      <t>450,01 €</t>
    </r>
    <r>
      <rPr>
        <sz val="10"/>
        <rFont val="Myriad Pro"/>
        <family val="2"/>
      </rPr>
      <t xml:space="preserve">  oder bei mehreren  Arbeitgebern ist lediglich der Beitrag zur Rentenversicherung zu entrichten.</t>
    </r>
  </si>
  <si>
    <r>
      <t xml:space="preserve">*I </t>
    </r>
    <r>
      <rPr>
        <sz val="10"/>
        <rFont val="Myriad Pro"/>
        <family val="2"/>
      </rPr>
      <t xml:space="preserve">   8,60 € x 4,348 (durchschnittl. Wochenfaktor) x Anzahl der Wochenstunden.</t>
    </r>
  </si>
  <si>
    <t>Vergütung der wissenschaftlichen Hilfskräfte/Tutorinnen/Tutoren 15,00 € / Std.</t>
  </si>
  <si>
    <t>zu leistende</t>
  </si>
  <si>
    <t xml:space="preserve">monatlicher Pauschalbeitrag </t>
  </si>
  <si>
    <t>Wochenstunden</t>
  </si>
  <si>
    <r>
      <t xml:space="preserve">ohne Beiträge </t>
    </r>
    <r>
      <rPr>
        <b/>
        <sz val="10"/>
        <rFont val="Arial"/>
        <family val="2"/>
      </rPr>
      <t>*I</t>
    </r>
  </si>
  <si>
    <r>
      <t xml:space="preserve">zur Sozialversicherung </t>
    </r>
    <r>
      <rPr>
        <b/>
        <sz val="10"/>
        <rFont val="Arial"/>
        <family val="2"/>
      </rPr>
      <t>*II</t>
    </r>
  </si>
  <si>
    <r>
      <t xml:space="preserve">versicherung (9,35%) </t>
    </r>
    <r>
      <rPr>
        <b/>
        <sz val="10"/>
        <rFont val="Arial"/>
        <family val="2"/>
      </rPr>
      <t>*III</t>
    </r>
  </si>
  <si>
    <r>
      <t>incl.</t>
    </r>
    <r>
      <rPr>
        <b/>
        <sz val="10"/>
        <rFont val="Arial"/>
        <family val="2"/>
      </rPr>
      <t xml:space="preserve"> Sozialversicherung </t>
    </r>
  </si>
  <si>
    <r>
      <t xml:space="preserve">*I </t>
    </r>
    <r>
      <rPr>
        <sz val="10"/>
        <rFont val="Arial"/>
        <family val="2"/>
      </rPr>
      <t xml:space="preserve">  15,00 € x 4,348 (durchschnittl. Wochenfaktor) x Anzahl der Wochenstunden</t>
    </r>
  </si>
  <si>
    <r>
      <t>*II</t>
    </r>
    <r>
      <rPr>
        <sz val="10"/>
        <rFont val="Arial"/>
        <family val="2"/>
      </rPr>
      <t xml:space="preserve">  bis </t>
    </r>
    <r>
      <rPr>
        <b/>
        <sz val="10"/>
        <rFont val="Arial"/>
        <family val="2"/>
      </rPr>
      <t xml:space="preserve">450,00 €  </t>
    </r>
    <r>
      <rPr>
        <sz val="10"/>
        <rFont val="Arial"/>
        <family val="2"/>
      </rPr>
      <t xml:space="preserve"> ist ein Pauschalbeitrag in Höhe von </t>
    </r>
    <r>
      <rPr>
        <b/>
        <sz val="10"/>
        <rFont val="Arial"/>
        <family val="2"/>
      </rPr>
      <t xml:space="preserve">28% </t>
    </r>
    <r>
      <rPr>
        <sz val="10"/>
        <rFont val="Arial"/>
        <family val="2"/>
      </rPr>
      <t xml:space="preserve"> (13% Krankenversicherung, 15% Rentenversicherung) zu zahlen</t>
    </r>
  </si>
  <si>
    <r>
      <t xml:space="preserve">*III </t>
    </r>
    <r>
      <rPr>
        <sz val="10"/>
        <rFont val="Arial"/>
        <family val="2"/>
      </rPr>
      <t xml:space="preserve"> ab  </t>
    </r>
    <r>
      <rPr>
        <b/>
        <sz val="10"/>
        <rFont val="Arial"/>
        <family val="2"/>
      </rPr>
      <t>450,01 €</t>
    </r>
    <r>
      <rPr>
        <sz val="10"/>
        <rFont val="Arial"/>
        <family val="2"/>
      </rPr>
      <t xml:space="preserve">  oder bei mehreren  Arbeitgebern ist lediglich der Beitrag zur Rentenversicherung zu entrichten.</t>
    </r>
  </si>
  <si>
    <t xml:space="preserve">zu leistende </t>
  </si>
  <si>
    <t>x Faktor 1,5</t>
  </si>
  <si>
    <t>entspricht bez. Stunden</t>
  </si>
  <si>
    <t>Stand 03/2017</t>
  </si>
  <si>
    <r>
      <t xml:space="preserve">zur 
Sozialversicherung </t>
    </r>
    <r>
      <rPr>
        <b/>
        <sz val="10"/>
        <rFont val="Arial"/>
        <family val="2"/>
      </rPr>
      <t>*II</t>
    </r>
  </si>
  <si>
    <r>
      <rPr>
        <b/>
        <sz val="10"/>
        <rFont val="Arial"/>
        <family val="2"/>
      </rPr>
      <t>*I</t>
    </r>
    <r>
      <rPr>
        <sz val="10"/>
        <rFont val="Arial"/>
        <family val="2"/>
      </rPr>
      <t xml:space="preserve">     8,84 € x 4,348 (durchschnittl. Wochenfaktor) x Anzahl der Wochenstunden</t>
    </r>
  </si>
  <si>
    <r>
      <rPr>
        <b/>
        <sz val="10"/>
        <rFont val="Arial"/>
        <family val="2"/>
      </rPr>
      <t xml:space="preserve">*II   bis 450,00 € </t>
    </r>
    <r>
      <rPr>
        <sz val="10"/>
        <rFont val="Arial"/>
        <family val="2"/>
      </rPr>
      <t xml:space="preserve">ist ein monatlicher Pauschalbeitrag von </t>
    </r>
    <r>
      <rPr>
        <b/>
        <sz val="10"/>
        <rFont val="Arial"/>
        <family val="2"/>
      </rPr>
      <t>28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%</t>
    </r>
    <r>
      <rPr>
        <sz val="10"/>
        <rFont val="Arial"/>
        <family val="2"/>
      </rPr>
      <t xml:space="preserve"> zu zahlen (13 % Krankenversicherung, 15 % Rentenversicherung)</t>
    </r>
  </si>
  <si>
    <r>
      <t>*III  ab 450,01 €</t>
    </r>
    <r>
      <rPr>
        <sz val="10"/>
        <rFont val="Arial"/>
        <family val="2"/>
      </rPr>
      <t xml:space="preserve"> oder bei mehreren Arbeitgebern muss lediglich der anteilige Beitrag zur Rentenversicherung gezahlt werden.</t>
    </r>
  </si>
  <si>
    <t>Vergütung studentischer Hilfskräfte mit Tutorentätigkeit               8,84 € /Std. x Faktor 1,5 ~ 13,26 €/Std.</t>
  </si>
  <si>
    <t>Stand 01/2018</t>
  </si>
  <si>
    <r>
      <t xml:space="preserve">versicherung (9,30%) </t>
    </r>
    <r>
      <rPr>
        <b/>
        <sz val="10"/>
        <rFont val="Arial"/>
        <family val="2"/>
      </rPr>
      <t>*III</t>
    </r>
  </si>
  <si>
    <r>
      <t>incl.</t>
    </r>
    <r>
      <rPr>
        <b/>
        <sz val="10"/>
        <rFont val="Arial"/>
        <family val="2"/>
      </rPr>
      <t xml:space="preserve"> Rentenversicherung </t>
    </r>
  </si>
  <si>
    <t xml:space="preserve"> (Wochenstunden)</t>
  </si>
  <si>
    <t>Arbeitszeit</t>
  </si>
  <si>
    <t>(Wochenstunden)</t>
  </si>
  <si>
    <t>Vergütung der wissenschaftlichen Hilfskräfte/Tutor*innen 15,00 € / Std.</t>
  </si>
  <si>
    <t>Vergütung der studentischen Hilfskräfte/Tutor*innen 12,00 € / Std.</t>
  </si>
  <si>
    <t>Stand 10/2022</t>
  </si>
  <si>
    <r>
      <t xml:space="preserve">*I </t>
    </r>
    <r>
      <rPr>
        <sz val="10"/>
        <rFont val="Arial"/>
        <family val="2"/>
      </rPr>
      <t xml:space="preserve">   12,00 € x 4,348 (durchschnittl. Wochenfaktor) x Anzahl der Wochenstunden.</t>
    </r>
  </si>
  <si>
    <r>
      <t>*II</t>
    </r>
    <r>
      <rPr>
        <sz val="10"/>
        <rFont val="Arial"/>
        <family val="2"/>
      </rPr>
      <t xml:space="preserve">   bis </t>
    </r>
    <r>
      <rPr>
        <b/>
        <sz val="10"/>
        <rFont val="Arial"/>
        <family val="2"/>
      </rPr>
      <t>520,00  €</t>
    </r>
    <r>
      <rPr>
        <sz val="10"/>
        <rFont val="Arial"/>
        <family val="2"/>
      </rPr>
      <t xml:space="preserve"> ist ein monatlicher Pauschalbeitrag von</t>
    </r>
    <r>
      <rPr>
        <b/>
        <sz val="10"/>
        <rFont val="Arial"/>
        <family val="2"/>
      </rPr>
      <t xml:space="preserve"> 28 </t>
    </r>
    <r>
      <rPr>
        <sz val="10"/>
        <rFont val="Arial"/>
        <family val="2"/>
      </rPr>
      <t>% (13% Krankenversicherung, 15 % Rentenversicherung) zu zahlen</t>
    </r>
  </si>
  <si>
    <r>
      <t xml:space="preserve">*III </t>
    </r>
    <r>
      <rPr>
        <sz val="10"/>
        <rFont val="Arial"/>
        <family val="2"/>
      </rPr>
      <t xml:space="preserve"> ab  </t>
    </r>
    <r>
      <rPr>
        <b/>
        <sz val="10"/>
        <rFont val="Arial"/>
        <family val="2"/>
      </rPr>
      <t>520,01 €</t>
    </r>
    <r>
      <rPr>
        <sz val="10"/>
        <rFont val="Arial"/>
        <family val="2"/>
      </rPr>
      <t xml:space="preserve">  oder bei mehreren  Arbeitgebern ist lediglich der Beitrag zur Rentenversicherung zu entrichten.</t>
    </r>
  </si>
  <si>
    <r>
      <t>*II</t>
    </r>
    <r>
      <rPr>
        <sz val="10"/>
        <rFont val="Arial"/>
        <family val="2"/>
      </rPr>
      <t xml:space="preserve">  bis </t>
    </r>
    <r>
      <rPr>
        <b/>
        <sz val="10"/>
        <rFont val="Arial"/>
        <family val="2"/>
      </rPr>
      <t xml:space="preserve">520,00 €  </t>
    </r>
    <r>
      <rPr>
        <sz val="10"/>
        <rFont val="Arial"/>
        <family val="2"/>
      </rPr>
      <t xml:space="preserve"> ist ein Pauschalbeitrag in Höhe von </t>
    </r>
    <r>
      <rPr>
        <b/>
        <sz val="10"/>
        <rFont val="Arial"/>
        <family val="2"/>
      </rPr>
      <t xml:space="preserve">28% </t>
    </r>
    <r>
      <rPr>
        <sz val="10"/>
        <rFont val="Arial"/>
        <family val="2"/>
      </rPr>
      <t xml:space="preserve"> (13% Krankenversicherung, 15% Rentenversicherung) zu zahlen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</si>
</sst>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DM&quot;"/>
    <numFmt numFmtId="165" formatCode="#,##0.00\ _D_M"/>
    <numFmt numFmtId="166" formatCode="#,##0.00\ &quot;€&quot;"/>
    <numFmt numFmtId="167" formatCode="#,##0.00\ _€"/>
  </numFmts>
  <fonts count="15" x14ac:knownFonts="1">
    <font>
      <sz val="10"/>
      <name val="Arial"/>
    </font>
    <font>
      <sz val="10"/>
      <name val="Myriad Pro"/>
      <family val="2"/>
    </font>
    <font>
      <b/>
      <sz val="10"/>
      <name val="Myriad Pro"/>
      <family val="2"/>
    </font>
    <font>
      <b/>
      <u/>
      <sz val="10"/>
      <name val="Myriad Pro"/>
      <family val="2"/>
    </font>
    <font>
      <i/>
      <sz val="10"/>
      <name val="Myriad Pro"/>
      <family val="2"/>
    </font>
    <font>
      <u/>
      <sz val="10"/>
      <name val="Myriad Pro"/>
      <family val="2"/>
    </font>
    <font>
      <b/>
      <sz val="11"/>
      <name val="Myriad Pro"/>
      <family val="2"/>
    </font>
    <font>
      <sz val="11"/>
      <name val="Myriad Pro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276">
    <xf numFmtId="0" fontId="0" fillId="0" borderId="0" xfId="0"/>
    <xf numFmtId="165" fontId="1" fillId="0" borderId="0" xfId="0" applyNumberFormat="1" applyFont="1" applyBorder="1"/>
    <xf numFmtId="0" fontId="1" fillId="0" borderId="0" xfId="0" applyFont="1"/>
    <xf numFmtId="0" fontId="2" fillId="0" borderId="0" xfId="0" applyFont="1"/>
    <xf numFmtId="165" fontId="1" fillId="0" borderId="1" xfId="0" applyNumberFormat="1" applyFont="1" applyBorder="1"/>
    <xf numFmtId="165" fontId="2" fillId="2" borderId="2" xfId="0" applyNumberFormat="1" applyFont="1" applyFill="1" applyBorder="1"/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165" fontId="1" fillId="0" borderId="3" xfId="0" applyNumberFormat="1" applyFont="1" applyFill="1" applyBorder="1"/>
    <xf numFmtId="165" fontId="2" fillId="0" borderId="0" xfId="0" applyNumberFormat="1" applyFont="1" applyBorder="1"/>
    <xf numFmtId="165" fontId="4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0" fontId="5" fillId="0" borderId="0" xfId="0" applyFont="1" applyBorder="1"/>
    <xf numFmtId="165" fontId="1" fillId="3" borderId="0" xfId="0" applyNumberFormat="1" applyFont="1" applyFill="1" applyBorder="1"/>
    <xf numFmtId="164" fontId="1" fillId="0" borderId="0" xfId="0" applyNumberFormat="1" applyFont="1" applyBorder="1"/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65" fontId="6" fillId="0" borderId="4" xfId="0" applyNumberFormat="1" applyFont="1" applyBorder="1"/>
    <xf numFmtId="165" fontId="7" fillId="0" borderId="4" xfId="0" applyNumberFormat="1" applyFont="1" applyBorder="1"/>
    <xf numFmtId="0" fontId="7" fillId="0" borderId="4" xfId="0" applyFont="1" applyBorder="1"/>
    <xf numFmtId="165" fontId="1" fillId="2" borderId="4" xfId="0" applyNumberFormat="1" applyFont="1" applyFill="1" applyBorder="1"/>
    <xf numFmtId="165" fontId="1" fillId="0" borderId="5" xfId="0" applyNumberFormat="1" applyFont="1" applyBorder="1"/>
    <xf numFmtId="165" fontId="2" fillId="0" borderId="0" xfId="0" applyNumberFormat="1" applyFont="1" applyFill="1" applyBorder="1"/>
    <xf numFmtId="165" fontId="1" fillId="0" borderId="6" xfId="0" applyNumberFormat="1" applyFont="1" applyFill="1" applyBorder="1"/>
    <xf numFmtId="165" fontId="2" fillId="2" borderId="7" xfId="0" applyNumberFormat="1" applyFont="1" applyFill="1" applyBorder="1"/>
    <xf numFmtId="0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NumberFormat="1" applyFont="1" applyFill="1" applyAlignment="1">
      <alignment horizontal="center"/>
    </xf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65" fontId="2" fillId="4" borderId="3" xfId="0" applyNumberFormat="1" applyFont="1" applyFill="1" applyBorder="1"/>
    <xf numFmtId="165" fontId="2" fillId="0" borderId="3" xfId="0" applyNumberFormat="1" applyFont="1" applyFill="1" applyBorder="1"/>
    <xf numFmtId="0" fontId="1" fillId="2" borderId="3" xfId="0" applyNumberFormat="1" applyFont="1" applyFill="1" applyBorder="1" applyAlignment="1">
      <alignment horizontal="center"/>
    </xf>
    <xf numFmtId="164" fontId="1" fillId="0" borderId="3" xfId="0" applyNumberFormat="1" applyFont="1" applyBorder="1"/>
    <xf numFmtId="165" fontId="1" fillId="2" borderId="3" xfId="0" applyNumberFormat="1" applyFont="1" applyFill="1" applyBorder="1"/>
    <xf numFmtId="165" fontId="1" fillId="2" borderId="12" xfId="0" applyNumberFormat="1" applyFont="1" applyFill="1" applyBorder="1"/>
    <xf numFmtId="165" fontId="2" fillId="2" borderId="12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/>
    <xf numFmtId="165" fontId="2" fillId="0" borderId="6" xfId="0" applyNumberFormat="1" applyFont="1" applyFill="1" applyBorder="1"/>
    <xf numFmtId="0" fontId="1" fillId="2" borderId="13" xfId="0" applyNumberFormat="1" applyFont="1" applyFill="1" applyBorder="1" applyAlignment="1">
      <alignment horizontal="center"/>
    </xf>
    <xf numFmtId="165" fontId="1" fillId="2" borderId="13" xfId="0" applyNumberFormat="1" applyFont="1" applyFill="1" applyBorder="1"/>
    <xf numFmtId="165" fontId="2" fillId="2" borderId="14" xfId="0" applyNumberFormat="1" applyFont="1" applyFill="1" applyBorder="1"/>
    <xf numFmtId="165" fontId="2" fillId="4" borderId="1" xfId="0" applyNumberFormat="1" applyFont="1" applyFill="1" applyBorder="1"/>
    <xf numFmtId="165" fontId="2" fillId="2" borderId="15" xfId="0" applyNumberFormat="1" applyFont="1" applyFill="1" applyBorder="1"/>
    <xf numFmtId="165" fontId="2" fillId="2" borderId="8" xfId="0" applyNumberFormat="1" applyFont="1" applyFill="1" applyBorder="1"/>
    <xf numFmtId="165" fontId="2" fillId="2" borderId="9" xfId="0" applyNumberFormat="1" applyFont="1" applyFill="1" applyBorder="1"/>
    <xf numFmtId="0" fontId="1" fillId="2" borderId="16" xfId="0" applyNumberFormat="1" applyFont="1" applyFill="1" applyBorder="1" applyAlignment="1">
      <alignment horizontal="center"/>
    </xf>
    <xf numFmtId="165" fontId="1" fillId="2" borderId="6" xfId="0" applyNumberFormat="1" applyFont="1" applyFill="1" applyBorder="1"/>
    <xf numFmtId="165" fontId="1" fillId="2" borderId="17" xfId="0" applyNumberFormat="1" applyFont="1" applyFill="1" applyBorder="1"/>
    <xf numFmtId="165" fontId="1" fillId="0" borderId="4" xfId="0" applyNumberFormat="1" applyFont="1" applyFill="1" applyBorder="1"/>
    <xf numFmtId="165" fontId="1" fillId="0" borderId="4" xfId="0" applyNumberFormat="1" applyFont="1" applyFill="1" applyBorder="1" applyAlignment="1">
      <alignment wrapText="1"/>
    </xf>
    <xf numFmtId="165" fontId="3" fillId="0" borderId="4" xfId="0" applyNumberFormat="1" applyFont="1" applyFill="1" applyBorder="1" applyAlignment="1">
      <alignment wrapText="1"/>
    </xf>
    <xf numFmtId="165" fontId="2" fillId="0" borderId="4" xfId="0" applyNumberFormat="1" applyFont="1" applyFill="1" applyBorder="1"/>
    <xf numFmtId="165" fontId="8" fillId="0" borderId="0" xfId="0" applyNumberFormat="1" applyFont="1" applyBorder="1"/>
    <xf numFmtId="0" fontId="8" fillId="0" borderId="0" xfId="0" applyFont="1"/>
    <xf numFmtId="165" fontId="10" fillId="0" borderId="0" xfId="0" applyNumberFormat="1" applyFont="1" applyBorder="1"/>
    <xf numFmtId="0" fontId="10" fillId="0" borderId="0" xfId="0" applyFont="1"/>
    <xf numFmtId="165" fontId="8" fillId="3" borderId="3" xfId="0" applyNumberFormat="1" applyFont="1" applyFill="1" applyBorder="1" applyAlignment="1">
      <alignment horizontal="center"/>
    </xf>
    <xf numFmtId="165" fontId="10" fillId="0" borderId="3" xfId="0" applyNumberFormat="1" applyFont="1" applyFill="1" applyBorder="1"/>
    <xf numFmtId="165" fontId="8" fillId="0" borderId="3" xfId="0" applyNumberFormat="1" applyFont="1" applyFill="1" applyBorder="1"/>
    <xf numFmtId="165" fontId="10" fillId="3" borderId="3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165" fontId="11" fillId="0" borderId="4" xfId="0" applyNumberFormat="1" applyFont="1" applyFill="1" applyBorder="1" applyAlignment="1">
      <alignment wrapText="1"/>
    </xf>
    <xf numFmtId="165" fontId="8" fillId="0" borderId="4" xfId="0" applyNumberFormat="1" applyFont="1" applyFill="1" applyBorder="1"/>
    <xf numFmtId="165" fontId="11" fillId="3" borderId="4" xfId="0" applyNumberFormat="1" applyFont="1" applyFill="1" applyBorder="1" applyAlignment="1">
      <alignment horizontal="center"/>
    </xf>
    <xf numFmtId="165" fontId="11" fillId="0" borderId="0" xfId="0" applyNumberFormat="1" applyFont="1" applyBorder="1"/>
    <xf numFmtId="166" fontId="8" fillId="4" borderId="17" xfId="0" applyNumberFormat="1" applyFont="1" applyFill="1" applyBorder="1" applyAlignment="1">
      <alignment horizontal="center"/>
    </xf>
    <xf numFmtId="166" fontId="8" fillId="4" borderId="6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165" fontId="10" fillId="0" borderId="0" xfId="0" applyNumberFormat="1" applyFont="1" applyFill="1" applyBorder="1"/>
    <xf numFmtId="0" fontId="8" fillId="0" borderId="6" xfId="0" applyNumberFormat="1" applyFont="1" applyFill="1" applyBorder="1" applyAlignment="1">
      <alignment horizontal="center"/>
    </xf>
    <xf numFmtId="166" fontId="8" fillId="0" borderId="6" xfId="0" applyNumberFormat="1" applyFont="1" applyFill="1" applyBorder="1" applyAlignment="1">
      <alignment horizontal="center"/>
    </xf>
    <xf numFmtId="167" fontId="2" fillId="4" borderId="23" xfId="0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166" fontId="8" fillId="0" borderId="3" xfId="0" applyNumberFormat="1" applyFont="1" applyFill="1" applyBorder="1" applyAlignment="1">
      <alignment horizontal="center"/>
    </xf>
    <xf numFmtId="167" fontId="2" fillId="4" borderId="10" xfId="0" applyNumberFormat="1" applyFont="1" applyFill="1" applyBorder="1"/>
    <xf numFmtId="167" fontId="8" fillId="0" borderId="10" xfId="0" applyNumberFormat="1" applyFont="1" applyFill="1" applyBorder="1" applyAlignment="1">
      <alignment horizontal="center"/>
    </xf>
    <xf numFmtId="0" fontId="8" fillId="0" borderId="0" xfId="0" applyFont="1" applyBorder="1"/>
    <xf numFmtId="0" fontId="10" fillId="6" borderId="0" xfId="0" applyFont="1" applyFill="1" applyBorder="1"/>
    <xf numFmtId="0" fontId="8" fillId="6" borderId="0" xfId="0" applyFont="1" applyFill="1" applyBorder="1"/>
    <xf numFmtId="0" fontId="10" fillId="0" borderId="0" xfId="0" applyFont="1" applyBorder="1"/>
    <xf numFmtId="165" fontId="1" fillId="0" borderId="1" xfId="0" applyNumberFormat="1" applyFont="1" applyBorder="1" applyAlignment="1">
      <alignment horizontal="center"/>
    </xf>
    <xf numFmtId="165" fontId="1" fillId="4" borderId="0" xfId="0" applyNumberFormat="1" applyFont="1" applyFill="1" applyBorder="1" applyAlignment="1"/>
    <xf numFmtId="0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/>
    <xf numFmtId="165" fontId="1" fillId="0" borderId="0" xfId="0" applyNumberFormat="1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5" fontId="1" fillId="4" borderId="0" xfId="0" applyNumberFormat="1" applyFont="1" applyFill="1" applyBorder="1" applyAlignment="1">
      <alignment horizontal="center"/>
    </xf>
    <xf numFmtId="165" fontId="7" fillId="0" borderId="0" xfId="0" applyNumberFormat="1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/>
    <xf numFmtId="165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65" fontId="1" fillId="4" borderId="0" xfId="0" applyNumberFormat="1" applyFont="1" applyFill="1" applyBorder="1" applyAlignment="1">
      <alignment horizontal="center" wrapText="1"/>
    </xf>
    <xf numFmtId="165" fontId="3" fillId="4" borderId="0" xfId="0" applyNumberFormat="1" applyFont="1" applyFill="1" applyBorder="1" applyAlignment="1">
      <alignment horizontal="center" wrapText="1"/>
    </xf>
    <xf numFmtId="49" fontId="1" fillId="4" borderId="0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165" fontId="10" fillId="0" borderId="19" xfId="0" applyNumberFormat="1" applyFont="1" applyBorder="1" applyAlignment="1"/>
    <xf numFmtId="165" fontId="10" fillId="0" borderId="20" xfId="0" applyNumberFormat="1" applyFont="1" applyBorder="1" applyAlignment="1">
      <alignment horizontal="center"/>
    </xf>
    <xf numFmtId="165" fontId="10" fillId="0" borderId="21" xfId="0" applyNumberFormat="1" applyFont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5" fontId="8" fillId="0" borderId="19" xfId="0" applyNumberFormat="1" applyFont="1" applyBorder="1" applyAlignment="1"/>
    <xf numFmtId="165" fontId="8" fillId="4" borderId="0" xfId="0" applyNumberFormat="1" applyFont="1" applyFill="1" applyBorder="1" applyAlignment="1"/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/>
    </xf>
    <xf numFmtId="165" fontId="8" fillId="0" borderId="22" xfId="0" applyNumberFormat="1" applyFont="1" applyFill="1" applyBorder="1" applyAlignment="1">
      <alignment horizontal="center"/>
    </xf>
    <xf numFmtId="165" fontId="8" fillId="0" borderId="25" xfId="0" applyNumberFormat="1" applyFont="1" applyFill="1" applyBorder="1" applyAlignment="1">
      <alignment horizontal="center"/>
    </xf>
    <xf numFmtId="165" fontId="8" fillId="0" borderId="26" xfId="0" applyNumberFormat="1" applyFont="1" applyFill="1" applyBorder="1" applyAlignment="1">
      <alignment horizontal="center"/>
    </xf>
    <xf numFmtId="165" fontId="8" fillId="0" borderId="27" xfId="0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 wrapText="1"/>
    </xf>
    <xf numFmtId="165" fontId="11" fillId="0" borderId="28" xfId="0" applyNumberFormat="1" applyFont="1" applyFill="1" applyBorder="1" applyAlignment="1">
      <alignment horizontal="center" wrapText="1"/>
    </xf>
    <xf numFmtId="165" fontId="8" fillId="0" borderId="29" xfId="0" applyNumberFormat="1" applyFont="1" applyFill="1" applyBorder="1" applyAlignment="1">
      <alignment horizontal="center"/>
    </xf>
    <xf numFmtId="165" fontId="8" fillId="0" borderId="28" xfId="0" applyNumberFormat="1" applyFont="1" applyFill="1" applyBorder="1" applyAlignment="1">
      <alignment horizontal="center"/>
    </xf>
    <xf numFmtId="49" fontId="8" fillId="5" borderId="15" xfId="0" applyNumberFormat="1" applyFont="1" applyFill="1" applyBorder="1" applyAlignment="1">
      <alignment horizontal="center"/>
    </xf>
    <xf numFmtId="49" fontId="8" fillId="5" borderId="30" xfId="0" applyNumberFormat="1" applyFont="1" applyFill="1" applyBorder="1" applyAlignment="1">
      <alignment horizontal="center"/>
    </xf>
    <xf numFmtId="165" fontId="8" fillId="2" borderId="31" xfId="0" applyNumberFormat="1" applyFont="1" applyFill="1" applyBorder="1" applyAlignment="1">
      <alignment horizontal="center"/>
    </xf>
    <xf numFmtId="165" fontId="8" fillId="2" borderId="32" xfId="0" applyNumberFormat="1" applyFont="1" applyFill="1" applyBorder="1" applyAlignment="1">
      <alignment horizontal="center"/>
    </xf>
    <xf numFmtId="165" fontId="10" fillId="2" borderId="7" xfId="0" applyNumberFormat="1" applyFont="1" applyFill="1" applyBorder="1" applyAlignment="1">
      <alignment horizontal="center"/>
    </xf>
    <xf numFmtId="165" fontId="8" fillId="2" borderId="8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/>
    </xf>
    <xf numFmtId="0" fontId="8" fillId="5" borderId="8" xfId="0" applyNumberFormat="1" applyFont="1" applyFill="1" applyBorder="1" applyAlignment="1">
      <alignment horizontal="center"/>
    </xf>
    <xf numFmtId="0" fontId="8" fillId="5" borderId="33" xfId="0" applyNumberFormat="1" applyFont="1" applyFill="1" applyBorder="1" applyAlignment="1">
      <alignment horizontal="center"/>
    </xf>
    <xf numFmtId="0" fontId="8" fillId="5" borderId="9" xfId="0" applyNumberFormat="1" applyFont="1" applyFill="1" applyBorder="1" applyAlignment="1">
      <alignment horizontal="center"/>
    </xf>
    <xf numFmtId="0" fontId="8" fillId="5" borderId="34" xfId="0" applyNumberFormat="1" applyFont="1" applyFill="1" applyBorder="1" applyAlignment="1">
      <alignment horizontal="center"/>
    </xf>
    <xf numFmtId="165" fontId="8" fillId="2" borderId="35" xfId="0" applyNumberFormat="1" applyFont="1" applyFill="1" applyBorder="1" applyAlignment="1">
      <alignment horizontal="center"/>
    </xf>
    <xf numFmtId="165" fontId="10" fillId="2" borderId="36" xfId="0" applyNumberFormat="1" applyFont="1" applyFill="1" applyBorder="1" applyAlignment="1">
      <alignment horizontal="center"/>
    </xf>
    <xf numFmtId="0" fontId="8" fillId="5" borderId="37" xfId="0" applyNumberFormat="1" applyFont="1" applyFill="1" applyBorder="1" applyAlignment="1">
      <alignment horizontal="center"/>
    </xf>
    <xf numFmtId="165" fontId="8" fillId="2" borderId="38" xfId="0" applyNumberFormat="1" applyFont="1" applyFill="1" applyBorder="1" applyAlignment="1">
      <alignment horizontal="center"/>
    </xf>
    <xf numFmtId="165" fontId="8" fillId="4" borderId="12" xfId="0" applyNumberFormat="1" applyFont="1" applyFill="1" applyBorder="1" applyAlignment="1">
      <alignment horizontal="center"/>
    </xf>
    <xf numFmtId="165" fontId="8" fillId="4" borderId="13" xfId="0" applyNumberFormat="1" applyFont="1" applyFill="1" applyBorder="1" applyAlignment="1">
      <alignment horizontal="center"/>
    </xf>
    <xf numFmtId="0" fontId="8" fillId="4" borderId="6" xfId="0" applyNumberFormat="1" applyFont="1" applyFill="1" applyBorder="1" applyAlignment="1">
      <alignment horizontal="center"/>
    </xf>
    <xf numFmtId="165" fontId="8" fillId="4" borderId="6" xfId="0" applyNumberFormat="1" applyFont="1" applyFill="1" applyBorder="1" applyAlignment="1">
      <alignment horizontal="center"/>
    </xf>
    <xf numFmtId="165" fontId="10" fillId="4" borderId="6" xfId="0" applyNumberFormat="1" applyFont="1" applyFill="1" applyBorder="1" applyAlignment="1">
      <alignment horizontal="center"/>
    </xf>
    <xf numFmtId="165" fontId="8" fillId="4" borderId="18" xfId="0" applyNumberFormat="1" applyFont="1" applyFill="1" applyBorder="1" applyAlignment="1">
      <alignment horizontal="center"/>
    </xf>
    <xf numFmtId="165" fontId="8" fillId="5" borderId="15" xfId="0" applyNumberFormat="1" applyFont="1" applyFill="1" applyBorder="1" applyAlignment="1">
      <alignment horizontal="center"/>
    </xf>
    <xf numFmtId="165" fontId="8" fillId="5" borderId="7" xfId="0" applyNumberFormat="1" applyFont="1" applyFill="1" applyBorder="1" applyAlignment="1">
      <alignment horizontal="center"/>
    </xf>
    <xf numFmtId="165" fontId="8" fillId="4" borderId="23" xfId="0" applyNumberFormat="1" applyFont="1" applyFill="1" applyBorder="1" applyAlignment="1">
      <alignment horizontal="center"/>
    </xf>
    <xf numFmtId="165" fontId="8" fillId="5" borderId="8" xfId="0" applyNumberFormat="1" applyFont="1" applyFill="1" applyBorder="1" applyAlignment="1">
      <alignment horizontal="center"/>
    </xf>
    <xf numFmtId="165" fontId="8" fillId="5" borderId="2" xfId="0" applyNumberFormat="1" applyFont="1" applyFill="1" applyBorder="1" applyAlignment="1">
      <alignment horizontal="center"/>
    </xf>
    <xf numFmtId="0" fontId="8" fillId="4" borderId="3" xfId="0" applyNumberFormat="1" applyFont="1" applyFill="1" applyBorder="1" applyAlignment="1">
      <alignment horizontal="center"/>
    </xf>
    <xf numFmtId="165" fontId="8" fillId="4" borderId="10" xfId="0" applyNumberFormat="1" applyFont="1" applyFill="1" applyBorder="1" applyAlignment="1">
      <alignment horizontal="center"/>
    </xf>
    <xf numFmtId="165" fontId="8" fillId="4" borderId="3" xfId="0" applyNumberFormat="1" applyFont="1" applyFill="1" applyBorder="1" applyAlignment="1">
      <alignment horizontal="center"/>
    </xf>
    <xf numFmtId="165" fontId="10" fillId="4" borderId="3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165" fontId="10" fillId="4" borderId="18" xfId="0" applyNumberFormat="1" applyFont="1" applyFill="1" applyBorder="1" applyAlignment="1">
      <alignment horizontal="center"/>
    </xf>
    <xf numFmtId="165" fontId="8" fillId="5" borderId="9" xfId="0" applyNumberFormat="1" applyFont="1" applyFill="1" applyBorder="1" applyAlignment="1">
      <alignment horizontal="center"/>
    </xf>
    <xf numFmtId="165" fontId="8" fillId="5" borderId="14" xfId="0" applyNumberFormat="1" applyFont="1" applyFill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12" fillId="4" borderId="0" xfId="0" applyNumberFormat="1" applyFont="1" applyFill="1" applyBorder="1" applyAlignment="1"/>
    <xf numFmtId="0" fontId="8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8" fillId="5" borderId="16" xfId="0" applyNumberFormat="1" applyFont="1" applyFill="1" applyBorder="1" applyAlignment="1">
      <alignment horizontal="center"/>
    </xf>
    <xf numFmtId="166" fontId="8" fillId="5" borderId="6" xfId="0" applyNumberFormat="1" applyFont="1" applyFill="1" applyBorder="1" applyAlignment="1">
      <alignment horizontal="center"/>
    </xf>
    <xf numFmtId="166" fontId="10" fillId="5" borderId="11" xfId="0" applyNumberFormat="1" applyFont="1" applyFill="1" applyBorder="1" applyAlignment="1">
      <alignment horizontal="center"/>
    </xf>
    <xf numFmtId="166" fontId="8" fillId="5" borderId="3" xfId="0" applyNumberFormat="1" applyFont="1" applyFill="1" applyBorder="1" applyAlignment="1">
      <alignment horizontal="center"/>
    </xf>
    <xf numFmtId="166" fontId="10" fillId="5" borderId="2" xfId="0" applyNumberFormat="1" applyFont="1" applyFill="1" applyBorder="1" applyAlignment="1">
      <alignment horizontal="center"/>
    </xf>
    <xf numFmtId="166" fontId="8" fillId="5" borderId="13" xfId="0" applyNumberFormat="1" applyFont="1" applyFill="1" applyBorder="1" applyAlignment="1">
      <alignment horizontal="center"/>
    </xf>
    <xf numFmtId="166" fontId="10" fillId="5" borderId="14" xfId="0" applyNumberFormat="1" applyFont="1" applyFill="1" applyBorder="1" applyAlignment="1">
      <alignment horizontal="center"/>
    </xf>
    <xf numFmtId="166" fontId="10" fillId="5" borderId="7" xfId="0" applyNumberFormat="1" applyFont="1" applyFill="1" applyBorder="1" applyAlignment="1">
      <alignment horizontal="center"/>
    </xf>
    <xf numFmtId="165" fontId="13" fillId="0" borderId="0" xfId="0" applyNumberFormat="1" applyFont="1" applyBorder="1"/>
    <xf numFmtId="165" fontId="8" fillId="0" borderId="0" xfId="0" applyNumberFormat="1" applyFont="1" applyFill="1" applyBorder="1"/>
    <xf numFmtId="0" fontId="14" fillId="0" borderId="0" xfId="0" applyFont="1" applyBorder="1"/>
    <xf numFmtId="165" fontId="9" fillId="0" borderId="0" xfId="0" applyNumberFormat="1" applyFont="1" applyBorder="1" applyAlignment="1">
      <alignment horizontal="center"/>
    </xf>
    <xf numFmtId="166" fontId="8" fillId="4" borderId="26" xfId="1" applyNumberFormat="1" applyFont="1" applyFill="1" applyBorder="1" applyAlignment="1">
      <alignment horizontal="center"/>
    </xf>
    <xf numFmtId="165" fontId="8" fillId="3" borderId="1" xfId="1" applyNumberFormat="1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wrapText="1"/>
    </xf>
    <xf numFmtId="0" fontId="8" fillId="5" borderId="15" xfId="1" applyNumberFormat="1" applyFont="1" applyFill="1" applyBorder="1" applyAlignment="1">
      <alignment horizontal="center"/>
    </xf>
    <xf numFmtId="166" fontId="8" fillId="5" borderId="32" xfId="1" applyNumberFormat="1" applyFont="1" applyFill="1" applyBorder="1" applyAlignment="1">
      <alignment horizontal="center"/>
    </xf>
    <xf numFmtId="165" fontId="8" fillId="0" borderId="4" xfId="1" applyNumberFormat="1" applyFont="1" applyFill="1" applyBorder="1"/>
    <xf numFmtId="166" fontId="8" fillId="4" borderId="17" xfId="1" applyNumberFormat="1" applyFont="1" applyFill="1" applyBorder="1" applyAlignment="1">
      <alignment horizontal="center"/>
    </xf>
    <xf numFmtId="0" fontId="8" fillId="0" borderId="6" xfId="1" applyNumberFormat="1" applyFont="1" applyFill="1" applyBorder="1" applyAlignment="1">
      <alignment horizontal="center"/>
    </xf>
    <xf numFmtId="166" fontId="8" fillId="0" borderId="6" xfId="1" applyNumberFormat="1" applyFont="1" applyFill="1" applyBorder="1" applyAlignment="1">
      <alignment horizontal="center"/>
    </xf>
    <xf numFmtId="167" fontId="2" fillId="4" borderId="23" xfId="1" applyNumberFormat="1" applyFont="1" applyFill="1" applyBorder="1"/>
    <xf numFmtId="0" fontId="8" fillId="0" borderId="3" xfId="1" applyNumberFormat="1" applyFont="1" applyFill="1" applyBorder="1" applyAlignment="1">
      <alignment horizontal="center"/>
    </xf>
    <xf numFmtId="166" fontId="8" fillId="0" borderId="3" xfId="1" applyNumberFormat="1" applyFont="1" applyFill="1" applyBorder="1" applyAlignment="1">
      <alignment horizontal="center"/>
    </xf>
    <xf numFmtId="167" fontId="2" fillId="4" borderId="10" xfId="1" applyNumberFormat="1" applyFont="1" applyFill="1" applyBorder="1"/>
    <xf numFmtId="167" fontId="8" fillId="0" borderId="10" xfId="1" applyNumberFormat="1" applyFont="1" applyFill="1" applyBorder="1" applyAlignment="1">
      <alignment horizontal="center"/>
    </xf>
    <xf numFmtId="0" fontId="8" fillId="5" borderId="8" xfId="1" applyNumberFormat="1" applyFont="1" applyFill="1" applyBorder="1" applyAlignment="1">
      <alignment horizontal="center"/>
    </xf>
    <xf numFmtId="0" fontId="8" fillId="5" borderId="9" xfId="1" applyNumberFormat="1" applyFont="1" applyFill="1" applyBorder="1" applyAlignment="1">
      <alignment horizontal="center"/>
    </xf>
    <xf numFmtId="166" fontId="10" fillId="5" borderId="2" xfId="1" applyNumberFormat="1" applyFont="1" applyFill="1" applyBorder="1" applyAlignment="1">
      <alignment horizontal="center"/>
    </xf>
    <xf numFmtId="166" fontId="10" fillId="5" borderId="14" xfId="1" applyNumberFormat="1" applyFont="1" applyFill="1" applyBorder="1" applyAlignment="1">
      <alignment horizontal="center"/>
    </xf>
    <xf numFmtId="166" fontId="10" fillId="5" borderId="7" xfId="1" applyNumberFormat="1" applyFont="1" applyFill="1" applyBorder="1" applyAlignment="1">
      <alignment horizontal="center"/>
    </xf>
    <xf numFmtId="166" fontId="10" fillId="5" borderId="15" xfId="1" applyNumberFormat="1" applyFont="1" applyFill="1" applyBorder="1" applyAlignment="1">
      <alignment horizontal="center"/>
    </xf>
    <xf numFmtId="166" fontId="10" fillId="5" borderId="8" xfId="1" applyNumberFormat="1" applyFont="1" applyFill="1" applyBorder="1" applyAlignment="1">
      <alignment horizontal="center"/>
    </xf>
    <xf numFmtId="166" fontId="10" fillId="5" borderId="9" xfId="1" applyNumberFormat="1" applyFont="1" applyFill="1" applyBorder="1" applyAlignment="1">
      <alignment horizontal="center"/>
    </xf>
    <xf numFmtId="165" fontId="8" fillId="3" borderId="15" xfId="1" applyNumberFormat="1" applyFont="1" applyFill="1" applyBorder="1" applyAlignment="1">
      <alignment horizontal="center"/>
    </xf>
    <xf numFmtId="165" fontId="8" fillId="3" borderId="32" xfId="1" applyNumberFormat="1" applyFont="1" applyFill="1" applyBorder="1" applyAlignment="1">
      <alignment horizontal="center"/>
    </xf>
    <xf numFmtId="165" fontId="10" fillId="0" borderId="32" xfId="1" applyNumberFormat="1" applyFont="1" applyFill="1" applyBorder="1"/>
    <xf numFmtId="165" fontId="8" fillId="0" borderId="32" xfId="1" applyNumberFormat="1" applyFont="1" applyFill="1" applyBorder="1"/>
    <xf numFmtId="165" fontId="10" fillId="3" borderId="7" xfId="1" applyNumberFormat="1" applyFont="1" applyFill="1" applyBorder="1" applyAlignment="1">
      <alignment horizontal="center"/>
    </xf>
    <xf numFmtId="165" fontId="8" fillId="3" borderId="41" xfId="1" applyNumberFormat="1" applyFont="1" applyFill="1" applyBorder="1" applyAlignment="1">
      <alignment horizontal="center"/>
    </xf>
    <xf numFmtId="165" fontId="11" fillId="3" borderId="42" xfId="1" applyNumberFormat="1" applyFont="1" applyFill="1" applyBorder="1" applyAlignment="1">
      <alignment horizontal="center"/>
    </xf>
    <xf numFmtId="166" fontId="8" fillId="4" borderId="11" xfId="1" applyNumberFormat="1" applyFont="1" applyFill="1" applyBorder="1" applyAlignment="1">
      <alignment horizontal="center"/>
    </xf>
    <xf numFmtId="166" fontId="8" fillId="4" borderId="43" xfId="1" applyNumberFormat="1" applyFont="1" applyFill="1" applyBorder="1" applyAlignment="1">
      <alignment horizontal="center"/>
    </xf>
    <xf numFmtId="0" fontId="8" fillId="0" borderId="16" xfId="1" applyNumberFormat="1" applyFont="1" applyFill="1" applyBorder="1" applyAlignment="1">
      <alignment horizontal="center"/>
    </xf>
    <xf numFmtId="0" fontId="8" fillId="0" borderId="8" xfId="1" applyNumberFormat="1" applyFont="1" applyFill="1" applyBorder="1" applyAlignment="1">
      <alignment horizontal="center"/>
    </xf>
    <xf numFmtId="0" fontId="8" fillId="0" borderId="9" xfId="1" applyNumberFormat="1" applyFont="1" applyFill="1" applyBorder="1" applyAlignment="1">
      <alignment horizontal="center"/>
    </xf>
    <xf numFmtId="0" fontId="8" fillId="0" borderId="13" xfId="1" applyNumberFormat="1" applyFont="1" applyFill="1" applyBorder="1" applyAlignment="1">
      <alignment horizontal="center"/>
    </xf>
    <xf numFmtId="166" fontId="8" fillId="0" borderId="13" xfId="1" applyNumberFormat="1" applyFont="1" applyFill="1" applyBorder="1" applyAlignment="1">
      <alignment horizontal="center"/>
    </xf>
    <xf numFmtId="167" fontId="8" fillId="0" borderId="44" xfId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/>
    </xf>
    <xf numFmtId="165" fontId="8" fillId="3" borderId="15" xfId="1" applyNumberFormat="1" applyFont="1" applyFill="1" applyBorder="1" applyAlignment="1">
      <alignment horizontal="center" vertical="center"/>
    </xf>
    <xf numFmtId="165" fontId="8" fillId="3" borderId="32" xfId="1" applyNumberFormat="1" applyFont="1" applyFill="1" applyBorder="1" applyAlignment="1">
      <alignment horizontal="center" vertical="center"/>
    </xf>
    <xf numFmtId="165" fontId="10" fillId="0" borderId="32" xfId="1" applyNumberFormat="1" applyFont="1" applyFill="1" applyBorder="1" applyAlignment="1">
      <alignment vertical="center"/>
    </xf>
    <xf numFmtId="165" fontId="8" fillId="0" borderId="32" xfId="1" applyNumberFormat="1" applyFont="1" applyFill="1" applyBorder="1" applyAlignment="1">
      <alignment vertical="center"/>
    </xf>
    <xf numFmtId="165" fontId="10" fillId="3" borderId="7" xfId="1" applyNumberFormat="1" applyFont="1" applyFill="1" applyBorder="1" applyAlignment="1">
      <alignment horizontal="center" vertical="center"/>
    </xf>
    <xf numFmtId="166" fontId="8" fillId="0" borderId="12" xfId="0" applyNumberFormat="1" applyFont="1" applyBorder="1" applyAlignment="1">
      <alignment horizontal="center" vertical="center"/>
    </xf>
    <xf numFmtId="166" fontId="8" fillId="5" borderId="3" xfId="1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66" fontId="8" fillId="5" borderId="13" xfId="1" applyNumberFormat="1" applyFont="1" applyFill="1" applyBorder="1" applyAlignment="1">
      <alignment horizontal="center"/>
    </xf>
    <xf numFmtId="165" fontId="8" fillId="0" borderId="13" xfId="1" applyNumberFormat="1" applyFont="1" applyFill="1" applyBorder="1" applyAlignment="1">
      <alignment vertical="center"/>
    </xf>
    <xf numFmtId="165" fontId="11" fillId="3" borderId="14" xfId="1" applyNumberFormat="1" applyFont="1" applyFill="1" applyBorder="1" applyAlignment="1">
      <alignment horizontal="center" vertical="center"/>
    </xf>
    <xf numFmtId="166" fontId="8" fillId="0" borderId="10" xfId="0" applyNumberFormat="1" applyFont="1" applyBorder="1" applyAlignment="1">
      <alignment horizontal="center" vertical="center"/>
    </xf>
    <xf numFmtId="166" fontId="8" fillId="5" borderId="8" xfId="1" applyNumberFormat="1" applyFont="1" applyFill="1" applyBorder="1" applyAlignment="1">
      <alignment horizontal="center"/>
    </xf>
    <xf numFmtId="166" fontId="8" fillId="5" borderId="9" xfId="1" applyNumberFormat="1" applyFont="1" applyFill="1" applyBorder="1" applyAlignment="1">
      <alignment horizontal="center"/>
    </xf>
    <xf numFmtId="166" fontId="8" fillId="0" borderId="31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horizontal="center" vertical="center"/>
    </xf>
    <xf numFmtId="166" fontId="8" fillId="0" borderId="45" xfId="0" applyNumberFormat="1" applyFont="1" applyBorder="1" applyAlignment="1">
      <alignment horizontal="center" vertical="center"/>
    </xf>
    <xf numFmtId="166" fontId="8" fillId="0" borderId="14" xfId="0" applyNumberFormat="1" applyFont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166" fontId="8" fillId="4" borderId="3" xfId="1" applyNumberFormat="1" applyFont="1" applyFill="1" applyBorder="1" applyAlignment="1">
      <alignment horizontal="center"/>
    </xf>
    <xf numFmtId="165" fontId="8" fillId="3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vertical="center" wrapText="1"/>
    </xf>
    <xf numFmtId="0" fontId="8" fillId="5" borderId="46" xfId="1" applyNumberFormat="1" applyFont="1" applyFill="1" applyBorder="1" applyAlignment="1">
      <alignment horizontal="center"/>
    </xf>
    <xf numFmtId="0" fontId="8" fillId="5" borderId="47" xfId="1" applyNumberFormat="1" applyFont="1" applyFill="1" applyBorder="1" applyAlignment="1">
      <alignment horizontal="center"/>
    </xf>
    <xf numFmtId="0" fontId="8" fillId="5" borderId="48" xfId="1" applyNumberFormat="1" applyFont="1" applyFill="1" applyBorder="1" applyAlignment="1">
      <alignment horizontal="center"/>
    </xf>
    <xf numFmtId="166" fontId="8" fillId="4" borderId="6" xfId="1" applyNumberFormat="1" applyFont="1" applyFill="1" applyBorder="1" applyAlignment="1">
      <alignment horizontal="center"/>
    </xf>
    <xf numFmtId="165" fontId="8" fillId="3" borderId="41" xfId="1" applyNumberFormat="1" applyFont="1" applyFill="1" applyBorder="1" applyAlignment="1">
      <alignment horizontal="center" vertical="center"/>
    </xf>
    <xf numFmtId="166" fontId="10" fillId="4" borderId="23" xfId="1" applyNumberFormat="1" applyFont="1" applyFill="1" applyBorder="1" applyAlignment="1">
      <alignment horizontal="center"/>
    </xf>
    <xf numFmtId="166" fontId="8" fillId="5" borderId="15" xfId="1" applyNumberFormat="1" applyFont="1" applyFill="1" applyBorder="1" applyAlignment="1">
      <alignment horizontal="center"/>
    </xf>
    <xf numFmtId="166" fontId="8" fillId="5" borderId="7" xfId="1" applyNumberFormat="1" applyFont="1" applyFill="1" applyBorder="1" applyAlignment="1">
      <alignment horizontal="center"/>
    </xf>
    <xf numFmtId="166" fontId="8" fillId="5" borderId="2" xfId="1" applyNumberFormat="1" applyFont="1" applyFill="1" applyBorder="1" applyAlignment="1">
      <alignment horizontal="center"/>
    </xf>
    <xf numFmtId="166" fontId="8" fillId="5" borderId="14" xfId="1" applyNumberFormat="1" applyFont="1" applyFill="1" applyBorder="1" applyAlignment="1">
      <alignment horizontal="center"/>
    </xf>
    <xf numFmtId="165" fontId="9" fillId="0" borderId="39" xfId="0" applyNumberFormat="1" applyFont="1" applyBorder="1" applyAlignment="1">
      <alignment horizontal="center"/>
    </xf>
    <xf numFmtId="165" fontId="9" fillId="0" borderId="40" xfId="0" applyNumberFormat="1" applyFont="1" applyBorder="1" applyAlignment="1">
      <alignment horizontal="center"/>
    </xf>
    <xf numFmtId="165" fontId="9" fillId="0" borderId="3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8" fillId="0" borderId="0" xfId="0" applyFont="1" applyAlignment="1"/>
    <xf numFmtId="0" fontId="1" fillId="0" borderId="0" xfId="0" applyFont="1" applyBorder="1" applyAlignment="1">
      <alignment horizontal="left"/>
    </xf>
    <xf numFmtId="165" fontId="9" fillId="0" borderId="19" xfId="0" applyNumberFormat="1" applyFont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165" fontId="9" fillId="0" borderId="21" xfId="0" applyNumberFormat="1" applyFont="1" applyBorder="1" applyAlignment="1">
      <alignment horizontal="center"/>
    </xf>
    <xf numFmtId="0" fontId="8" fillId="5" borderId="3" xfId="1" applyNumberFormat="1" applyFont="1" applyFill="1" applyBorder="1" applyAlignment="1">
      <alignment horizontal="center"/>
    </xf>
    <xf numFmtId="0" fontId="8" fillId="5" borderId="32" xfId="1" applyNumberFormat="1" applyFont="1" applyFill="1" applyBorder="1" applyAlignment="1">
      <alignment horizontal="center"/>
    </xf>
    <xf numFmtId="0" fontId="8" fillId="5" borderId="13" xfId="1" applyNumberFormat="1" applyFont="1" applyFill="1" applyBorder="1" applyAlignment="1">
      <alignment horizontal="center"/>
    </xf>
    <xf numFmtId="166" fontId="8" fillId="4" borderId="1" xfId="1" applyNumberFormat="1" applyFont="1" applyFill="1" applyBorder="1" applyAlignment="1">
      <alignment horizontal="center"/>
    </xf>
    <xf numFmtId="166" fontId="8" fillId="4" borderId="14" xfId="1" applyNumberFormat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2" zoomScaleNormal="100" workbookViewId="0">
      <selection activeCell="K20" sqref="K20"/>
    </sheetView>
  </sheetViews>
  <sheetFormatPr baseColWidth="10" defaultColWidth="11.42578125" defaultRowHeight="12.75" x14ac:dyDescent="0.2"/>
  <cols>
    <col min="1" max="1" width="16" style="2" customWidth="1"/>
    <col min="2" max="2" width="27.42578125" style="2" customWidth="1"/>
    <col min="3" max="3" width="24.28515625" style="2" customWidth="1"/>
    <col min="4" max="4" width="21.42578125" style="2" customWidth="1"/>
    <col min="5" max="5" width="21.140625" style="2" customWidth="1"/>
    <col min="6" max="6" width="23.85546875" style="2" customWidth="1"/>
    <col min="7" max="7" width="7.85546875" style="2" bestFit="1" customWidth="1"/>
    <col min="8" max="16384" width="11.42578125" style="2"/>
  </cols>
  <sheetData>
    <row r="1" spans="1:9" hidden="1" x14ac:dyDescent="0.2">
      <c r="A1" s="4"/>
      <c r="B1" s="4"/>
      <c r="C1" s="4"/>
      <c r="D1" s="4"/>
      <c r="E1" s="4"/>
      <c r="F1" s="4"/>
      <c r="G1" s="1"/>
    </row>
    <row r="2" spans="1:9" ht="13.5" thickBot="1" x14ac:dyDescent="0.25">
      <c r="A2" s="1"/>
      <c r="B2" s="1"/>
      <c r="C2" s="1"/>
      <c r="D2" s="1"/>
      <c r="E2" s="1"/>
      <c r="F2" s="1"/>
      <c r="G2" s="1"/>
    </row>
    <row r="3" spans="1:9" ht="16.5" thickBot="1" x14ac:dyDescent="0.3">
      <c r="A3" s="260" t="s">
        <v>48</v>
      </c>
      <c r="B3" s="261"/>
      <c r="C3" s="261"/>
      <c r="D3" s="261"/>
      <c r="E3" s="261"/>
      <c r="F3" s="262"/>
      <c r="G3" s="1"/>
    </row>
    <row r="4" spans="1:9" s="3" customFormat="1" x14ac:dyDescent="0.2">
      <c r="A4" s="1"/>
      <c r="B4" s="1"/>
      <c r="C4" s="1"/>
      <c r="D4" s="1"/>
      <c r="E4" s="1"/>
      <c r="F4" s="13"/>
      <c r="G4" s="1"/>
    </row>
    <row r="5" spans="1:9" x14ac:dyDescent="0.2">
      <c r="A5" s="1"/>
      <c r="B5" s="1"/>
      <c r="C5" s="1" t="s">
        <v>5</v>
      </c>
      <c r="D5" s="1"/>
      <c r="E5" s="1"/>
      <c r="F5" s="1"/>
      <c r="G5" s="1"/>
    </row>
    <row r="6" spans="1:9" x14ac:dyDescent="0.2">
      <c r="A6" s="1"/>
      <c r="B6" s="10"/>
      <c r="C6" s="1"/>
      <c r="D6" s="1"/>
      <c r="E6" s="1"/>
      <c r="F6" s="1"/>
      <c r="G6" s="1"/>
    </row>
    <row r="7" spans="1:9" ht="13.5" thickBot="1" x14ac:dyDescent="0.25">
      <c r="A7" s="1"/>
      <c r="B7" s="10"/>
      <c r="C7" s="1"/>
      <c r="D7" s="1"/>
      <c r="E7" s="1"/>
      <c r="F7" s="1"/>
      <c r="G7" s="1"/>
    </row>
    <row r="8" spans="1:9" ht="16.5" customHeight="1" x14ac:dyDescent="0.2">
      <c r="A8" s="227" t="s">
        <v>45</v>
      </c>
      <c r="B8" s="228" t="s">
        <v>4</v>
      </c>
      <c r="C8" s="228" t="s">
        <v>10</v>
      </c>
      <c r="D8" s="229" t="s">
        <v>7</v>
      </c>
      <c r="E8" s="230" t="s">
        <v>9</v>
      </c>
      <c r="F8" s="231" t="s">
        <v>7</v>
      </c>
      <c r="G8" s="1"/>
    </row>
    <row r="9" spans="1:9" ht="16.5" customHeight="1" thickBot="1" x14ac:dyDescent="0.25">
      <c r="A9" s="254" t="s">
        <v>46</v>
      </c>
      <c r="B9" s="246" t="s">
        <v>25</v>
      </c>
      <c r="C9" s="248" t="s">
        <v>26</v>
      </c>
      <c r="D9" s="249" t="s">
        <v>15</v>
      </c>
      <c r="E9" s="236" t="s">
        <v>42</v>
      </c>
      <c r="F9" s="237" t="s">
        <v>8</v>
      </c>
      <c r="G9" s="1"/>
    </row>
    <row r="10" spans="1:9" ht="16.5" customHeight="1" x14ac:dyDescent="0.2">
      <c r="A10" s="250">
        <v>3</v>
      </c>
      <c r="B10" s="192">
        <f>A10*4.348*12</f>
        <v>156.52800000000002</v>
      </c>
      <c r="C10" s="192">
        <f t="shared" ref="C10:C16" si="0">B10*28%</f>
        <v>43.827840000000009</v>
      </c>
      <c r="D10" s="257">
        <f>SUM(B10:C10)</f>
        <v>200.35584000000003</v>
      </c>
      <c r="E10" s="241">
        <f t="shared" ref="E10:E24" si="1">B10*9.3%</f>
        <v>14.557104000000004</v>
      </c>
      <c r="F10" s="242">
        <f t="shared" ref="F10:F24" si="2">B10+E10</f>
        <v>171.08510400000003</v>
      </c>
      <c r="G10" s="7"/>
      <c r="H10" s="32"/>
    </row>
    <row r="11" spans="1:9" ht="16.5" customHeight="1" x14ac:dyDescent="0.2">
      <c r="A11" s="251">
        <v>4</v>
      </c>
      <c r="B11" s="233">
        <f t="shared" ref="B11:B24" si="3">A11*4.348*12</f>
        <v>208.70400000000001</v>
      </c>
      <c r="C11" s="233">
        <f t="shared" si="0"/>
        <v>58.437120000000007</v>
      </c>
      <c r="D11" s="258">
        <f t="shared" ref="D11:D16" si="4">SUM(B11:C11)</f>
        <v>267.14112</v>
      </c>
      <c r="E11" s="232">
        <f t="shared" si="1"/>
        <v>19.409472000000004</v>
      </c>
      <c r="F11" s="243">
        <f t="shared" si="2"/>
        <v>228.113472</v>
      </c>
      <c r="G11" s="7"/>
      <c r="H11" s="8"/>
    </row>
    <row r="12" spans="1:9" ht="16.5" customHeight="1" x14ac:dyDescent="0.2">
      <c r="A12" s="251">
        <v>5</v>
      </c>
      <c r="B12" s="233">
        <f t="shared" si="3"/>
        <v>260.88</v>
      </c>
      <c r="C12" s="233">
        <f t="shared" si="0"/>
        <v>73.046400000000006</v>
      </c>
      <c r="D12" s="258">
        <f t="shared" si="4"/>
        <v>333.9264</v>
      </c>
      <c r="E12" s="232">
        <f t="shared" si="1"/>
        <v>24.261840000000003</v>
      </c>
      <c r="F12" s="243">
        <f t="shared" si="2"/>
        <v>285.14184</v>
      </c>
      <c r="G12" s="7"/>
      <c r="H12" s="8"/>
    </row>
    <row r="13" spans="1:9" ht="16.5" customHeight="1" x14ac:dyDescent="0.2">
      <c r="A13" s="251">
        <v>6</v>
      </c>
      <c r="B13" s="233">
        <f t="shared" si="3"/>
        <v>313.05600000000004</v>
      </c>
      <c r="C13" s="233">
        <f t="shared" si="0"/>
        <v>87.655680000000018</v>
      </c>
      <c r="D13" s="258">
        <f t="shared" si="4"/>
        <v>400.71168000000006</v>
      </c>
      <c r="E13" s="232">
        <f t="shared" si="1"/>
        <v>29.114208000000009</v>
      </c>
      <c r="F13" s="243">
        <f t="shared" si="2"/>
        <v>342.17020800000006</v>
      </c>
      <c r="G13" s="7"/>
      <c r="H13" s="8"/>
    </row>
    <row r="14" spans="1:9" ht="16.5" customHeight="1" x14ac:dyDescent="0.2">
      <c r="A14" s="251">
        <v>7</v>
      </c>
      <c r="B14" s="233">
        <f t="shared" si="3"/>
        <v>365.23199999999997</v>
      </c>
      <c r="C14" s="233">
        <f t="shared" si="0"/>
        <v>102.26496</v>
      </c>
      <c r="D14" s="258">
        <f t="shared" si="4"/>
        <v>467.49695999999994</v>
      </c>
      <c r="E14" s="232">
        <f t="shared" si="1"/>
        <v>33.966576000000003</v>
      </c>
      <c r="F14" s="243">
        <f t="shared" si="2"/>
        <v>399.198576</v>
      </c>
      <c r="G14" s="7"/>
      <c r="H14" s="8"/>
    </row>
    <row r="15" spans="1:9" ht="16.5" customHeight="1" x14ac:dyDescent="0.2">
      <c r="A15" s="251">
        <v>8</v>
      </c>
      <c r="B15" s="233">
        <f t="shared" si="3"/>
        <v>417.40800000000002</v>
      </c>
      <c r="C15" s="233">
        <f t="shared" si="0"/>
        <v>116.87424000000001</v>
      </c>
      <c r="D15" s="258">
        <f t="shared" si="4"/>
        <v>534.28224</v>
      </c>
      <c r="E15" s="232">
        <f t="shared" si="1"/>
        <v>38.818944000000009</v>
      </c>
      <c r="F15" s="243">
        <f t="shared" si="2"/>
        <v>456.226944</v>
      </c>
      <c r="G15" s="7"/>
      <c r="H15" s="8"/>
    </row>
    <row r="16" spans="1:9" ht="16.5" customHeight="1" thickBot="1" x14ac:dyDescent="0.25">
      <c r="A16" s="252">
        <v>9</v>
      </c>
      <c r="B16" s="235">
        <f t="shared" si="3"/>
        <v>469.58399999999995</v>
      </c>
      <c r="C16" s="235">
        <f t="shared" si="0"/>
        <v>131.48352</v>
      </c>
      <c r="D16" s="259">
        <f t="shared" si="4"/>
        <v>601.06751999999994</v>
      </c>
      <c r="E16" s="244">
        <f t="shared" si="1"/>
        <v>43.671312</v>
      </c>
      <c r="F16" s="245">
        <f t="shared" si="2"/>
        <v>513.255312</v>
      </c>
      <c r="G16" s="7"/>
      <c r="H16" s="8"/>
      <c r="I16" s="31"/>
    </row>
    <row r="17" spans="1:8" ht="16.5" customHeight="1" x14ac:dyDescent="0.2">
      <c r="A17" s="234">
        <v>10</v>
      </c>
      <c r="B17" s="253">
        <f t="shared" si="3"/>
        <v>521.76</v>
      </c>
      <c r="C17" s="253"/>
      <c r="D17" s="255"/>
      <c r="E17" s="256">
        <f t="shared" si="1"/>
        <v>48.523680000000006</v>
      </c>
      <c r="F17" s="206">
        <f t="shared" si="2"/>
        <v>570.28368</v>
      </c>
      <c r="G17" s="7"/>
      <c r="H17" s="8"/>
    </row>
    <row r="18" spans="1:8" ht="16.5" customHeight="1" x14ac:dyDescent="0.2">
      <c r="A18" s="225">
        <v>11</v>
      </c>
      <c r="B18" s="247">
        <f t="shared" si="3"/>
        <v>573.93599999999992</v>
      </c>
      <c r="C18" s="226"/>
      <c r="D18" s="238"/>
      <c r="E18" s="239">
        <f t="shared" si="1"/>
        <v>53.376047999999997</v>
      </c>
      <c r="F18" s="204">
        <f t="shared" si="2"/>
        <v>627.31204799999989</v>
      </c>
      <c r="G18" s="7"/>
      <c r="H18" s="8"/>
    </row>
    <row r="19" spans="1:8" ht="16.5" customHeight="1" x14ac:dyDescent="0.2">
      <c r="A19" s="225">
        <v>12</v>
      </c>
      <c r="B19" s="247">
        <f t="shared" si="3"/>
        <v>626.11200000000008</v>
      </c>
      <c r="C19" s="226"/>
      <c r="D19" s="238"/>
      <c r="E19" s="239">
        <f t="shared" si="1"/>
        <v>58.228416000000017</v>
      </c>
      <c r="F19" s="204">
        <f t="shared" si="2"/>
        <v>684.34041600000012</v>
      </c>
      <c r="G19" s="7"/>
      <c r="H19" s="8"/>
    </row>
    <row r="20" spans="1:8" ht="16.5" customHeight="1" x14ac:dyDescent="0.2">
      <c r="A20" s="225">
        <v>13</v>
      </c>
      <c r="B20" s="247">
        <f t="shared" si="3"/>
        <v>678.28800000000001</v>
      </c>
      <c r="C20" s="226"/>
      <c r="D20" s="238"/>
      <c r="E20" s="239">
        <f t="shared" si="1"/>
        <v>63.080784000000008</v>
      </c>
      <c r="F20" s="204">
        <f t="shared" si="2"/>
        <v>741.36878400000001</v>
      </c>
      <c r="G20" s="7"/>
      <c r="H20" s="8"/>
    </row>
    <row r="21" spans="1:8" ht="16.5" customHeight="1" x14ac:dyDescent="0.2">
      <c r="A21" s="225">
        <v>14</v>
      </c>
      <c r="B21" s="247">
        <f t="shared" si="3"/>
        <v>730.46399999999994</v>
      </c>
      <c r="C21" s="226"/>
      <c r="D21" s="238"/>
      <c r="E21" s="239">
        <f t="shared" si="1"/>
        <v>67.933152000000007</v>
      </c>
      <c r="F21" s="204">
        <f t="shared" si="2"/>
        <v>798.39715200000001</v>
      </c>
      <c r="G21" s="7"/>
      <c r="H21" s="8"/>
    </row>
    <row r="22" spans="1:8" ht="16.5" customHeight="1" x14ac:dyDescent="0.2">
      <c r="A22" s="225">
        <v>15</v>
      </c>
      <c r="B22" s="247">
        <f t="shared" si="3"/>
        <v>782.64</v>
      </c>
      <c r="C22" s="226"/>
      <c r="D22" s="238"/>
      <c r="E22" s="239">
        <f t="shared" si="1"/>
        <v>72.785520000000005</v>
      </c>
      <c r="F22" s="204">
        <f t="shared" si="2"/>
        <v>855.42552000000001</v>
      </c>
      <c r="G22" s="7"/>
      <c r="H22" s="8"/>
    </row>
    <row r="23" spans="1:8" ht="16.5" customHeight="1" x14ac:dyDescent="0.2">
      <c r="A23" s="225">
        <v>16</v>
      </c>
      <c r="B23" s="247">
        <f t="shared" si="3"/>
        <v>834.81600000000003</v>
      </c>
      <c r="C23" s="226"/>
      <c r="D23" s="238"/>
      <c r="E23" s="239">
        <f t="shared" si="1"/>
        <v>77.637888000000018</v>
      </c>
      <c r="F23" s="204">
        <f t="shared" si="2"/>
        <v>912.45388800000001</v>
      </c>
      <c r="G23" s="7"/>
      <c r="H23" s="8"/>
    </row>
    <row r="24" spans="1:8" ht="16.5" customHeight="1" thickBot="1" x14ac:dyDescent="0.25">
      <c r="A24" s="225">
        <v>17</v>
      </c>
      <c r="B24" s="247">
        <f t="shared" si="3"/>
        <v>886.99199999999996</v>
      </c>
      <c r="C24" s="226"/>
      <c r="D24" s="238"/>
      <c r="E24" s="240">
        <f t="shared" si="1"/>
        <v>82.490256000000002</v>
      </c>
      <c r="F24" s="205">
        <f t="shared" si="2"/>
        <v>969.48225600000001</v>
      </c>
      <c r="G24" s="7"/>
      <c r="H24" s="8"/>
    </row>
    <row r="25" spans="1:8" x14ac:dyDescent="0.2">
      <c r="A25" s="74"/>
      <c r="B25" s="185"/>
      <c r="C25" s="170"/>
      <c r="D25" s="76"/>
      <c r="E25" s="76"/>
      <c r="F25" s="76"/>
      <c r="G25" s="7"/>
      <c r="H25" s="8"/>
    </row>
    <row r="26" spans="1:8" x14ac:dyDescent="0.2">
      <c r="A26" s="74"/>
      <c r="B26" s="185"/>
      <c r="C26" s="170"/>
      <c r="D26" s="170"/>
      <c r="E26" s="59"/>
      <c r="F26" s="61"/>
      <c r="G26" s="7"/>
      <c r="H26" s="8"/>
    </row>
    <row r="27" spans="1:8" x14ac:dyDescent="0.2">
      <c r="A27" s="59"/>
      <c r="B27" s="185"/>
      <c r="C27" s="61"/>
      <c r="D27" s="59"/>
      <c r="E27" s="61"/>
      <c r="F27" s="184"/>
      <c r="G27" s="1"/>
      <c r="H27" s="12"/>
    </row>
    <row r="28" spans="1:8" x14ac:dyDescent="0.2">
      <c r="A28" s="84"/>
      <c r="B28" s="84"/>
      <c r="C28" s="84"/>
      <c r="D28" s="84"/>
      <c r="E28" s="84"/>
      <c r="F28" s="84"/>
      <c r="G28" s="12"/>
      <c r="H28" s="12"/>
    </row>
    <row r="29" spans="1:8" x14ac:dyDescent="0.2">
      <c r="A29" s="61" t="s">
        <v>50</v>
      </c>
      <c r="B29" s="84"/>
      <c r="C29" s="84"/>
      <c r="D29" s="84"/>
      <c r="E29" s="60"/>
      <c r="F29" s="60"/>
      <c r="G29" s="12"/>
      <c r="H29" s="12"/>
    </row>
    <row r="30" spans="1:8" x14ac:dyDescent="0.2">
      <c r="A30" s="87" t="s">
        <v>51</v>
      </c>
      <c r="B30" s="186"/>
      <c r="C30" s="84"/>
      <c r="D30" s="84"/>
      <c r="E30" s="60"/>
      <c r="F30" s="60"/>
    </row>
    <row r="31" spans="1:8" x14ac:dyDescent="0.2">
      <c r="A31" s="87" t="s">
        <v>52</v>
      </c>
      <c r="B31" s="84"/>
      <c r="C31" s="84"/>
      <c r="D31" s="84"/>
      <c r="E31" s="60"/>
      <c r="F31" s="60"/>
      <c r="G31" s="12"/>
      <c r="H31" s="12"/>
    </row>
    <row r="32" spans="1:8" x14ac:dyDescent="0.2">
      <c r="A32" s="87"/>
      <c r="B32" s="84"/>
      <c r="C32" s="87"/>
      <c r="D32" s="84"/>
      <c r="E32" s="84"/>
      <c r="F32" s="84"/>
      <c r="G32" s="12"/>
      <c r="H32" s="12"/>
    </row>
    <row r="33" spans="1:8" x14ac:dyDescent="0.2">
      <c r="A33" s="84"/>
      <c r="B33" s="84"/>
      <c r="C33" s="84"/>
      <c r="D33" s="84"/>
      <c r="E33" s="84"/>
      <c r="F33" s="84" t="s">
        <v>49</v>
      </c>
      <c r="G33" s="12"/>
      <c r="H33" s="12"/>
    </row>
    <row r="34" spans="1:8" x14ac:dyDescent="0.2">
      <c r="A34" s="13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ht="13.5" thickBot="1" x14ac:dyDescent="0.25">
      <c r="A36" s="12"/>
      <c r="B36" s="12"/>
      <c r="C36" s="12"/>
      <c r="D36" s="12"/>
      <c r="E36" s="12"/>
      <c r="F36" s="12"/>
      <c r="G36" s="12"/>
      <c r="H36" s="12"/>
    </row>
    <row r="37" spans="1:8" ht="16.5" thickBot="1" x14ac:dyDescent="0.3">
      <c r="A37" s="260" t="s">
        <v>47</v>
      </c>
      <c r="B37" s="261"/>
      <c r="C37" s="261"/>
      <c r="D37" s="261"/>
      <c r="E37" s="261"/>
      <c r="F37" s="262"/>
      <c r="G37" s="12"/>
      <c r="H37" s="12"/>
    </row>
    <row r="38" spans="1:8" ht="16.5" thickBot="1" x14ac:dyDescent="0.3">
      <c r="A38" s="187"/>
      <c r="B38" s="187"/>
      <c r="C38" s="187"/>
      <c r="D38" s="187"/>
      <c r="E38" s="187"/>
      <c r="F38" s="187"/>
      <c r="G38" s="12"/>
      <c r="H38" s="12"/>
    </row>
    <row r="39" spans="1:8" ht="16.5" customHeight="1" x14ac:dyDescent="0.2">
      <c r="A39" s="210" t="s">
        <v>45</v>
      </c>
      <c r="B39" s="211" t="s">
        <v>4</v>
      </c>
      <c r="C39" s="211" t="s">
        <v>23</v>
      </c>
      <c r="D39" s="212" t="s">
        <v>7</v>
      </c>
      <c r="E39" s="213" t="s">
        <v>9</v>
      </c>
      <c r="F39" s="214" t="s">
        <v>4</v>
      </c>
      <c r="G39" s="12"/>
      <c r="H39" s="12"/>
    </row>
    <row r="40" spans="1:8" ht="16.5" customHeight="1" thickBot="1" x14ac:dyDescent="0.25">
      <c r="A40" s="215" t="s">
        <v>44</v>
      </c>
      <c r="B40" s="189" t="s">
        <v>25</v>
      </c>
      <c r="C40" s="189" t="s">
        <v>26</v>
      </c>
      <c r="D40" s="190" t="s">
        <v>15</v>
      </c>
      <c r="E40" s="193" t="s">
        <v>42</v>
      </c>
      <c r="F40" s="216" t="s">
        <v>43</v>
      </c>
      <c r="G40" s="12"/>
      <c r="H40" s="12"/>
    </row>
    <row r="41" spans="1:8" ht="16.5" customHeight="1" thickTop="1" x14ac:dyDescent="0.2">
      <c r="A41" s="191">
        <v>3</v>
      </c>
      <c r="B41" s="272">
        <f t="shared" ref="B41:B55" si="5">A41*4.348*15</f>
        <v>195.66</v>
      </c>
      <c r="C41" s="192">
        <f>B41*28%</f>
        <v>54.784800000000004</v>
      </c>
      <c r="D41" s="206">
        <f>SUM(B41:C41)</f>
        <v>250.44479999999999</v>
      </c>
      <c r="E41" s="194">
        <f t="shared" ref="E41:E55" si="6">B41*9.3%</f>
        <v>18.196380000000001</v>
      </c>
      <c r="F41" s="217">
        <f t="shared" ref="F41:F55" si="7">SUM(B41,E41)</f>
        <v>213.85638</v>
      </c>
      <c r="G41" s="12"/>
      <c r="H41" s="12"/>
    </row>
    <row r="42" spans="1:8" ht="16.5" customHeight="1" x14ac:dyDescent="0.2">
      <c r="A42" s="202">
        <v>4</v>
      </c>
      <c r="B42" s="271">
        <f t="shared" si="5"/>
        <v>260.88</v>
      </c>
      <c r="C42" s="233">
        <f t="shared" ref="C42:C45" si="8">B42*28%</f>
        <v>73.046400000000006</v>
      </c>
      <c r="D42" s="204">
        <f t="shared" ref="D42:D45" si="9">SUM(B42:C42)</f>
        <v>333.9264</v>
      </c>
      <c r="E42" s="194">
        <f t="shared" si="6"/>
        <v>24.261840000000003</v>
      </c>
      <c r="F42" s="217">
        <f t="shared" si="7"/>
        <v>285.14184</v>
      </c>
      <c r="G42" s="12"/>
      <c r="H42" s="12"/>
    </row>
    <row r="43" spans="1:8" ht="16.5" customHeight="1" x14ac:dyDescent="0.2">
      <c r="A43" s="202">
        <v>5</v>
      </c>
      <c r="B43" s="271">
        <f t="shared" si="5"/>
        <v>326.09999999999997</v>
      </c>
      <c r="C43" s="233">
        <f t="shared" si="8"/>
        <v>91.307999999999993</v>
      </c>
      <c r="D43" s="204">
        <f t="shared" si="9"/>
        <v>417.40799999999996</v>
      </c>
      <c r="E43" s="194">
        <f t="shared" si="6"/>
        <v>30.327300000000001</v>
      </c>
      <c r="F43" s="217">
        <f t="shared" si="7"/>
        <v>356.42729999999995</v>
      </c>
      <c r="G43" s="12"/>
      <c r="H43" s="12"/>
    </row>
    <row r="44" spans="1:8" ht="16.5" customHeight="1" x14ac:dyDescent="0.2">
      <c r="A44" s="202">
        <v>6</v>
      </c>
      <c r="B44" s="271">
        <f t="shared" si="5"/>
        <v>391.32</v>
      </c>
      <c r="C44" s="233">
        <f t="shared" si="8"/>
        <v>109.56960000000001</v>
      </c>
      <c r="D44" s="204">
        <f t="shared" si="9"/>
        <v>500.88959999999997</v>
      </c>
      <c r="E44" s="188">
        <f t="shared" si="6"/>
        <v>36.392760000000003</v>
      </c>
      <c r="F44" s="218">
        <f t="shared" si="7"/>
        <v>427.71276</v>
      </c>
      <c r="G44" s="12"/>
      <c r="H44" s="12"/>
    </row>
    <row r="45" spans="1:8" ht="16.5" customHeight="1" thickBot="1" x14ac:dyDescent="0.25">
      <c r="A45" s="203">
        <v>7</v>
      </c>
      <c r="B45" s="273">
        <f t="shared" si="5"/>
        <v>456.54</v>
      </c>
      <c r="C45" s="235">
        <f t="shared" si="8"/>
        <v>127.83120000000002</v>
      </c>
      <c r="D45" s="205">
        <f t="shared" si="9"/>
        <v>584.37120000000004</v>
      </c>
      <c r="E45" s="274">
        <f t="shared" si="6"/>
        <v>42.458220000000011</v>
      </c>
      <c r="F45" s="275">
        <f t="shared" si="7"/>
        <v>498.99822000000006</v>
      </c>
      <c r="G45" s="12"/>
      <c r="H45" s="12"/>
    </row>
    <row r="46" spans="1:8" ht="16.5" customHeight="1" x14ac:dyDescent="0.2">
      <c r="A46" s="219">
        <v>8</v>
      </c>
      <c r="B46" s="195">
        <f t="shared" si="5"/>
        <v>521.76</v>
      </c>
      <c r="C46" s="196"/>
      <c r="D46" s="197"/>
      <c r="E46" s="207">
        <f t="shared" si="6"/>
        <v>48.523680000000006</v>
      </c>
      <c r="F46" s="206">
        <f t="shared" si="7"/>
        <v>570.28368</v>
      </c>
      <c r="G46" s="12"/>
      <c r="H46" s="12"/>
    </row>
    <row r="47" spans="1:8" ht="16.5" customHeight="1" x14ac:dyDescent="0.2">
      <c r="A47" s="220">
        <v>9</v>
      </c>
      <c r="B47" s="198">
        <f t="shared" si="5"/>
        <v>586.98</v>
      </c>
      <c r="C47" s="199"/>
      <c r="D47" s="200"/>
      <c r="E47" s="208">
        <f t="shared" si="6"/>
        <v>54.589140000000008</v>
      </c>
      <c r="F47" s="204">
        <f t="shared" si="7"/>
        <v>641.56914000000006</v>
      </c>
      <c r="G47" s="12"/>
      <c r="H47" s="12"/>
    </row>
    <row r="48" spans="1:8" ht="16.5" customHeight="1" x14ac:dyDescent="0.2">
      <c r="A48" s="220">
        <v>10</v>
      </c>
      <c r="B48" s="198">
        <f t="shared" si="5"/>
        <v>652.19999999999993</v>
      </c>
      <c r="C48" s="199"/>
      <c r="D48" s="200"/>
      <c r="E48" s="208">
        <f t="shared" si="6"/>
        <v>60.654600000000002</v>
      </c>
      <c r="F48" s="204">
        <f t="shared" si="7"/>
        <v>712.85459999999989</v>
      </c>
      <c r="G48" s="12"/>
      <c r="H48" s="12"/>
    </row>
    <row r="49" spans="1:8" ht="16.5" customHeight="1" x14ac:dyDescent="0.2">
      <c r="A49" s="220">
        <v>11</v>
      </c>
      <c r="B49" s="198">
        <f t="shared" si="5"/>
        <v>717.42</v>
      </c>
      <c r="C49" s="199"/>
      <c r="D49" s="200"/>
      <c r="E49" s="208">
        <f t="shared" si="6"/>
        <v>66.720060000000004</v>
      </c>
      <c r="F49" s="204">
        <f t="shared" si="7"/>
        <v>784.14005999999995</v>
      </c>
      <c r="G49" s="12"/>
      <c r="H49" s="12"/>
    </row>
    <row r="50" spans="1:8" ht="16.5" customHeight="1" x14ac:dyDescent="0.2">
      <c r="A50" s="220">
        <v>12</v>
      </c>
      <c r="B50" s="198">
        <f t="shared" si="5"/>
        <v>782.64</v>
      </c>
      <c r="C50" s="199"/>
      <c r="D50" s="201"/>
      <c r="E50" s="208">
        <f t="shared" si="6"/>
        <v>72.785520000000005</v>
      </c>
      <c r="F50" s="204">
        <f t="shared" si="7"/>
        <v>855.42552000000001</v>
      </c>
      <c r="G50" s="12"/>
      <c r="H50" s="12"/>
    </row>
    <row r="51" spans="1:8" ht="16.5" customHeight="1" x14ac:dyDescent="0.2">
      <c r="A51" s="220">
        <v>13</v>
      </c>
      <c r="B51" s="198">
        <f t="shared" si="5"/>
        <v>847.86</v>
      </c>
      <c r="C51" s="199"/>
      <c r="D51" s="201"/>
      <c r="E51" s="208">
        <f t="shared" si="6"/>
        <v>78.850980000000007</v>
      </c>
      <c r="F51" s="204">
        <f t="shared" si="7"/>
        <v>926.71098000000006</v>
      </c>
      <c r="G51" s="12"/>
      <c r="H51" s="12"/>
    </row>
    <row r="52" spans="1:8" ht="16.5" customHeight="1" x14ac:dyDescent="0.2">
      <c r="A52" s="220">
        <v>14</v>
      </c>
      <c r="B52" s="198">
        <f t="shared" si="5"/>
        <v>913.08</v>
      </c>
      <c r="C52" s="199"/>
      <c r="D52" s="201"/>
      <c r="E52" s="208">
        <f t="shared" si="6"/>
        <v>84.916440000000023</v>
      </c>
      <c r="F52" s="204">
        <f t="shared" si="7"/>
        <v>997.99644000000012</v>
      </c>
      <c r="G52" s="12"/>
      <c r="H52" s="12"/>
    </row>
    <row r="53" spans="1:8" ht="16.5" customHeight="1" x14ac:dyDescent="0.2">
      <c r="A53" s="220">
        <v>15</v>
      </c>
      <c r="B53" s="198">
        <f t="shared" si="5"/>
        <v>978.3</v>
      </c>
      <c r="C53" s="199"/>
      <c r="D53" s="201"/>
      <c r="E53" s="208">
        <f t="shared" si="6"/>
        <v>90.98190000000001</v>
      </c>
      <c r="F53" s="204">
        <f t="shared" si="7"/>
        <v>1069.2819</v>
      </c>
      <c r="G53" s="12"/>
    </row>
    <row r="54" spans="1:8" ht="16.5" customHeight="1" x14ac:dyDescent="0.2">
      <c r="A54" s="220">
        <v>16</v>
      </c>
      <c r="B54" s="198">
        <f t="shared" si="5"/>
        <v>1043.52</v>
      </c>
      <c r="C54" s="199"/>
      <c r="D54" s="201"/>
      <c r="E54" s="208">
        <f t="shared" si="6"/>
        <v>97.047360000000012</v>
      </c>
      <c r="F54" s="204">
        <f t="shared" si="7"/>
        <v>1140.56736</v>
      </c>
      <c r="G54" s="12"/>
    </row>
    <row r="55" spans="1:8" ht="16.5" customHeight="1" thickBot="1" x14ac:dyDescent="0.25">
      <c r="A55" s="221">
        <v>17</v>
      </c>
      <c r="B55" s="222">
        <f t="shared" si="5"/>
        <v>1108.74</v>
      </c>
      <c r="C55" s="223"/>
      <c r="D55" s="224"/>
      <c r="E55" s="209">
        <f t="shared" si="6"/>
        <v>103.11282000000001</v>
      </c>
      <c r="F55" s="205">
        <f t="shared" si="7"/>
        <v>1211.8528200000001</v>
      </c>
      <c r="G55" s="12"/>
    </row>
    <row r="56" spans="1:8" x14ac:dyDescent="0.2">
      <c r="B56" s="61"/>
      <c r="C56" s="61"/>
      <c r="D56" s="61"/>
      <c r="G56" s="12"/>
    </row>
    <row r="57" spans="1:8" x14ac:dyDescent="0.2">
      <c r="B57" s="60"/>
      <c r="C57" s="60"/>
      <c r="D57" s="60"/>
      <c r="G57" s="12"/>
    </row>
    <row r="58" spans="1:8" x14ac:dyDescent="0.2">
      <c r="A58" s="61" t="s">
        <v>29</v>
      </c>
      <c r="B58" s="84"/>
      <c r="C58" s="84"/>
      <c r="D58" s="84"/>
      <c r="G58" s="12"/>
    </row>
    <row r="59" spans="1:8" x14ac:dyDescent="0.2">
      <c r="A59" s="85" t="s">
        <v>53</v>
      </c>
      <c r="B59" s="86"/>
      <c r="C59" s="86"/>
      <c r="D59" s="86"/>
      <c r="G59" s="12"/>
      <c r="H59" s="12"/>
    </row>
    <row r="60" spans="1:8" x14ac:dyDescent="0.2">
      <c r="A60" s="87" t="s">
        <v>52</v>
      </c>
      <c r="B60" s="84"/>
      <c r="C60" s="84"/>
      <c r="D60" s="84"/>
      <c r="G60" s="12"/>
      <c r="H60" s="12"/>
    </row>
    <row r="61" spans="1:8" x14ac:dyDescent="0.2">
      <c r="A61" s="87"/>
      <c r="B61" s="84"/>
      <c r="C61" s="84"/>
      <c r="D61" s="84"/>
      <c r="G61" s="12"/>
      <c r="H61" s="12"/>
    </row>
    <row r="62" spans="1:8" x14ac:dyDescent="0.2">
      <c r="A62" s="60"/>
      <c r="B62" s="60"/>
      <c r="C62" s="60"/>
      <c r="D62" s="60"/>
      <c r="G62" s="12"/>
      <c r="H62" s="12"/>
    </row>
    <row r="63" spans="1:8" x14ac:dyDescent="0.2">
      <c r="A63" s="84"/>
      <c r="B63" s="84"/>
      <c r="C63" s="84"/>
      <c r="D63" s="84"/>
    </row>
  </sheetData>
  <mergeCells count="2">
    <mergeCell ref="A3:F3"/>
    <mergeCell ref="A37:F37"/>
  </mergeCells>
  <phoneticPr fontId="0" type="noConversion"/>
  <pageMargins left="0.78740157480314965" right="0.78740157480314965" top="0.98425196850393704" bottom="0.98425196850393704" header="0.51181102362204722" footer="0.51181102362204722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5" workbookViewId="0">
      <selection activeCell="C21" sqref="C21"/>
    </sheetView>
  </sheetViews>
  <sheetFormatPr baseColWidth="10" defaultColWidth="11.42578125" defaultRowHeight="12.75" x14ac:dyDescent="0.2"/>
  <cols>
    <col min="1" max="1" width="13.140625" style="2" customWidth="1"/>
    <col min="2" max="2" width="11.5703125" style="2" hidden="1" customWidth="1"/>
    <col min="3" max="3" width="27.42578125" style="2" customWidth="1"/>
    <col min="4" max="4" width="19.140625" style="2" customWidth="1"/>
    <col min="5" max="5" width="21.42578125" style="2" customWidth="1"/>
    <col min="6" max="6" width="27.7109375" style="2" hidden="1" customWidth="1"/>
    <col min="7" max="8" width="20.28515625" style="2" customWidth="1"/>
    <col min="9" max="9" width="7.85546875" style="2" bestFit="1" customWidth="1"/>
    <col min="10" max="16384" width="11.42578125" style="2"/>
  </cols>
  <sheetData>
    <row r="1" spans="1:11" hidden="1" x14ac:dyDescent="0.2">
      <c r="A1" s="4"/>
      <c r="B1" s="4"/>
      <c r="C1" s="4"/>
      <c r="D1" s="4"/>
      <c r="E1" s="4"/>
      <c r="F1" s="4"/>
      <c r="G1" s="4"/>
      <c r="H1" s="4"/>
      <c r="I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</row>
    <row r="3" spans="1:11" ht="15.75" thickBot="1" x14ac:dyDescent="0.3">
      <c r="A3" s="21" t="s">
        <v>11</v>
      </c>
      <c r="B3" s="22"/>
      <c r="C3" s="23"/>
      <c r="D3" s="24" t="s">
        <v>16</v>
      </c>
      <c r="F3" s="25"/>
      <c r="G3" s="1"/>
      <c r="H3" s="12"/>
      <c r="I3" s="1"/>
    </row>
    <row r="4" spans="1:11" s="3" customFormat="1" ht="13.5" thickTop="1" x14ac:dyDescent="0.2">
      <c r="A4" s="1"/>
      <c r="B4" s="1"/>
      <c r="C4" s="1"/>
      <c r="D4" s="1"/>
      <c r="E4" s="1"/>
      <c r="F4" s="1"/>
      <c r="G4" s="1"/>
      <c r="H4" s="13"/>
      <c r="I4" s="1"/>
    </row>
    <row r="5" spans="1:11" x14ac:dyDescent="0.2">
      <c r="A5" s="1"/>
      <c r="B5" s="1"/>
      <c r="C5" s="1"/>
      <c r="D5" s="1" t="s">
        <v>5</v>
      </c>
      <c r="E5" s="1"/>
      <c r="F5" s="1"/>
      <c r="G5" s="1"/>
      <c r="H5" s="1"/>
      <c r="I5" s="1"/>
    </row>
    <row r="6" spans="1:11" x14ac:dyDescent="0.2">
      <c r="A6" s="1"/>
      <c r="B6" s="19">
        <v>10.92</v>
      </c>
      <c r="C6" s="10"/>
      <c r="D6" s="1"/>
      <c r="E6" s="1"/>
      <c r="F6" s="1"/>
      <c r="G6" s="1"/>
      <c r="H6" s="1"/>
      <c r="I6" s="1"/>
    </row>
    <row r="7" spans="1:11" x14ac:dyDescent="0.2">
      <c r="A7" s="1"/>
      <c r="B7" s="1"/>
      <c r="C7" s="10"/>
      <c r="D7" s="1"/>
      <c r="E7" s="1"/>
      <c r="F7" s="1"/>
      <c r="G7" s="1"/>
      <c r="H7" s="1"/>
      <c r="I7" s="1"/>
    </row>
    <row r="8" spans="1:11" x14ac:dyDescent="0.2">
      <c r="A8" s="9" t="s">
        <v>3</v>
      </c>
      <c r="B8" s="9" t="s">
        <v>1</v>
      </c>
      <c r="C8" s="9" t="s">
        <v>4</v>
      </c>
      <c r="D8" s="9" t="s">
        <v>10</v>
      </c>
      <c r="E8" s="36" t="s">
        <v>7</v>
      </c>
      <c r="F8" s="9" t="s">
        <v>6</v>
      </c>
      <c r="G8" s="9" t="s">
        <v>9</v>
      </c>
      <c r="H8" s="36" t="s">
        <v>7</v>
      </c>
      <c r="I8" s="1"/>
    </row>
    <row r="9" spans="1:11" ht="15.75" customHeight="1" thickBot="1" x14ac:dyDescent="0.25">
      <c r="A9" s="55" t="s">
        <v>0</v>
      </c>
      <c r="B9" s="55" t="s">
        <v>2</v>
      </c>
      <c r="C9" s="55" t="s">
        <v>12</v>
      </c>
      <c r="D9" s="56" t="s">
        <v>13</v>
      </c>
      <c r="E9" s="57" t="s">
        <v>15</v>
      </c>
      <c r="F9" s="55" t="s">
        <v>4</v>
      </c>
      <c r="G9" s="55" t="s">
        <v>17</v>
      </c>
      <c r="H9" s="58" t="s">
        <v>8</v>
      </c>
      <c r="I9" s="1"/>
    </row>
    <row r="10" spans="1:11" ht="13.5" thickTop="1" x14ac:dyDescent="0.2">
      <c r="A10" s="52">
        <v>3</v>
      </c>
      <c r="B10" s="43">
        <v>142.44999999999999</v>
      </c>
      <c r="C10" s="53">
        <f>A10*4.348*8.6</f>
        <v>112.1784</v>
      </c>
      <c r="D10" s="53">
        <f t="shared" ref="D10:D19" si="0">C10*28%</f>
        <v>31.409952000000001</v>
      </c>
      <c r="E10" s="34">
        <f t="shared" ref="E10:E19" si="1">C10+D10</f>
        <v>143.58835199999999</v>
      </c>
      <c r="F10" s="54">
        <f t="shared" ref="F10:F24" si="2">A10*4.348*5.58</f>
        <v>72.785520000000005</v>
      </c>
      <c r="G10" s="27">
        <f t="shared" ref="G10:G24" si="3">C10*9.45%</f>
        <v>10.600858799999997</v>
      </c>
      <c r="H10" s="27">
        <f>C10+G10</f>
        <v>122.77925879999999</v>
      </c>
      <c r="I10" s="7"/>
      <c r="J10" s="32"/>
    </row>
    <row r="11" spans="1:11" x14ac:dyDescent="0.2">
      <c r="A11" s="29">
        <v>4</v>
      </c>
      <c r="B11" s="38">
        <v>189.93</v>
      </c>
      <c r="C11" s="39">
        <f t="shared" ref="C11:C24" si="4">A11*4.348*8.6</f>
        <v>149.57119999999998</v>
      </c>
      <c r="D11" s="39">
        <f t="shared" si="0"/>
        <v>41.879936000000001</v>
      </c>
      <c r="E11" s="5">
        <f t="shared" si="1"/>
        <v>191.45113599999996</v>
      </c>
      <c r="F11" s="40">
        <f t="shared" si="2"/>
        <v>97.047359999999998</v>
      </c>
      <c r="G11" s="9">
        <f t="shared" si="3"/>
        <v>14.134478399999995</v>
      </c>
      <c r="H11" s="9">
        <f t="shared" ref="H11:H24" si="5">C11+G11</f>
        <v>163.70567839999998</v>
      </c>
      <c r="I11" s="7"/>
      <c r="J11" s="8"/>
    </row>
    <row r="12" spans="1:11" x14ac:dyDescent="0.2">
      <c r="A12" s="29">
        <v>5</v>
      </c>
      <c r="B12" s="38">
        <v>237.41</v>
      </c>
      <c r="C12" s="39">
        <f t="shared" si="4"/>
        <v>186.96399999999997</v>
      </c>
      <c r="D12" s="39">
        <f t="shared" si="0"/>
        <v>52.349919999999997</v>
      </c>
      <c r="E12" s="5">
        <f t="shared" si="1"/>
        <v>239.31391999999997</v>
      </c>
      <c r="F12" s="40">
        <f t="shared" si="2"/>
        <v>121.30919999999999</v>
      </c>
      <c r="G12" s="9">
        <f t="shared" si="3"/>
        <v>17.668097999999993</v>
      </c>
      <c r="H12" s="9">
        <f t="shared" si="5"/>
        <v>204.63209799999996</v>
      </c>
      <c r="I12" s="7"/>
      <c r="J12" s="8"/>
    </row>
    <row r="13" spans="1:11" x14ac:dyDescent="0.2">
      <c r="A13" s="29">
        <v>6</v>
      </c>
      <c r="B13" s="38">
        <v>284.89</v>
      </c>
      <c r="C13" s="39">
        <f t="shared" si="4"/>
        <v>224.35679999999999</v>
      </c>
      <c r="D13" s="39">
        <f t="shared" si="0"/>
        <v>62.819904000000001</v>
      </c>
      <c r="E13" s="5">
        <f t="shared" si="1"/>
        <v>287.17670399999997</v>
      </c>
      <c r="F13" s="40">
        <f t="shared" si="2"/>
        <v>145.57104000000001</v>
      </c>
      <c r="G13" s="9">
        <f t="shared" si="3"/>
        <v>21.201717599999995</v>
      </c>
      <c r="H13" s="9">
        <f t="shared" si="5"/>
        <v>245.55851759999999</v>
      </c>
      <c r="I13" s="7"/>
      <c r="J13" s="8"/>
    </row>
    <row r="14" spans="1:11" x14ac:dyDescent="0.2">
      <c r="A14" s="29">
        <v>7</v>
      </c>
      <c r="B14" s="38">
        <v>332.37</v>
      </c>
      <c r="C14" s="39">
        <f t="shared" si="4"/>
        <v>261.74959999999999</v>
      </c>
      <c r="D14" s="39">
        <f t="shared" si="0"/>
        <v>73.289888000000005</v>
      </c>
      <c r="E14" s="5">
        <f t="shared" si="1"/>
        <v>335.03948800000001</v>
      </c>
      <c r="F14" s="40">
        <f t="shared" si="2"/>
        <v>169.83287999999999</v>
      </c>
      <c r="G14" s="9">
        <f t="shared" si="3"/>
        <v>24.735337199999996</v>
      </c>
      <c r="H14" s="9">
        <f t="shared" si="5"/>
        <v>286.48493719999999</v>
      </c>
      <c r="I14" s="7"/>
      <c r="J14" s="8"/>
    </row>
    <row r="15" spans="1:11" x14ac:dyDescent="0.2">
      <c r="A15" s="29">
        <v>8</v>
      </c>
      <c r="B15" s="38">
        <v>379.85</v>
      </c>
      <c r="C15" s="39">
        <f t="shared" si="4"/>
        <v>299.14239999999995</v>
      </c>
      <c r="D15" s="39">
        <f t="shared" si="0"/>
        <v>83.759872000000001</v>
      </c>
      <c r="E15" s="5">
        <f t="shared" si="1"/>
        <v>382.90227199999993</v>
      </c>
      <c r="F15" s="40">
        <f t="shared" si="2"/>
        <v>194.09472</v>
      </c>
      <c r="G15" s="9">
        <f t="shared" si="3"/>
        <v>28.268956799999991</v>
      </c>
      <c r="H15" s="9">
        <f t="shared" si="5"/>
        <v>327.41135679999996</v>
      </c>
      <c r="I15" s="7"/>
      <c r="J15" s="8"/>
    </row>
    <row r="16" spans="1:11" x14ac:dyDescent="0.2">
      <c r="A16" s="29">
        <v>9</v>
      </c>
      <c r="B16" s="38">
        <v>427.33</v>
      </c>
      <c r="C16" s="39">
        <f t="shared" si="4"/>
        <v>336.53519999999997</v>
      </c>
      <c r="D16" s="39">
        <f t="shared" si="0"/>
        <v>94.229855999999998</v>
      </c>
      <c r="E16" s="5">
        <f t="shared" si="1"/>
        <v>430.76505599999996</v>
      </c>
      <c r="F16" s="40">
        <f t="shared" si="2"/>
        <v>218.35656</v>
      </c>
      <c r="G16" s="9">
        <f t="shared" si="3"/>
        <v>31.802576399999992</v>
      </c>
      <c r="H16" s="9">
        <f t="shared" si="5"/>
        <v>368.33777639999994</v>
      </c>
      <c r="I16" s="7"/>
      <c r="J16" s="8"/>
      <c r="K16" s="31"/>
    </row>
    <row r="17" spans="1:10" x14ac:dyDescent="0.2">
      <c r="A17" s="29">
        <v>10</v>
      </c>
      <c r="B17" s="38">
        <v>474.81</v>
      </c>
      <c r="C17" s="39">
        <f t="shared" si="4"/>
        <v>373.92799999999994</v>
      </c>
      <c r="D17" s="39">
        <f t="shared" si="0"/>
        <v>104.69983999999999</v>
      </c>
      <c r="E17" s="5">
        <f t="shared" si="1"/>
        <v>478.62783999999994</v>
      </c>
      <c r="F17" s="40">
        <f t="shared" si="2"/>
        <v>242.61839999999998</v>
      </c>
      <c r="G17" s="9">
        <f t="shared" si="3"/>
        <v>35.336195999999987</v>
      </c>
      <c r="H17" s="9">
        <f t="shared" si="5"/>
        <v>409.26419599999991</v>
      </c>
      <c r="I17" s="7"/>
      <c r="J17" s="8"/>
    </row>
    <row r="18" spans="1:10" x14ac:dyDescent="0.2">
      <c r="A18" s="29">
        <v>11</v>
      </c>
      <c r="B18" s="37">
        <v>522.29</v>
      </c>
      <c r="C18" s="39">
        <f t="shared" si="4"/>
        <v>411.32079999999996</v>
      </c>
      <c r="D18" s="39">
        <f t="shared" si="0"/>
        <v>115.16982400000001</v>
      </c>
      <c r="E18" s="5">
        <f t="shared" si="1"/>
        <v>526.49062400000003</v>
      </c>
      <c r="F18" s="41">
        <f t="shared" si="2"/>
        <v>266.88023999999996</v>
      </c>
      <c r="G18" s="35">
        <f t="shared" si="3"/>
        <v>38.869815599999988</v>
      </c>
      <c r="H18" s="35">
        <f t="shared" si="5"/>
        <v>450.19061559999994</v>
      </c>
      <c r="I18" s="7"/>
      <c r="J18" s="8"/>
    </row>
    <row r="19" spans="1:10" ht="13.5" thickBot="1" x14ac:dyDescent="0.25">
      <c r="A19" s="30">
        <v>12</v>
      </c>
      <c r="B19" s="45">
        <v>569.77</v>
      </c>
      <c r="C19" s="46">
        <f t="shared" si="4"/>
        <v>448.71359999999999</v>
      </c>
      <c r="D19" s="46">
        <f t="shared" si="0"/>
        <v>125.639808</v>
      </c>
      <c r="E19" s="47">
        <f t="shared" si="1"/>
        <v>574.35340799999994</v>
      </c>
      <c r="F19" s="41">
        <f t="shared" si="2"/>
        <v>291.14208000000002</v>
      </c>
      <c r="G19" s="48">
        <f t="shared" si="3"/>
        <v>42.40343519999999</v>
      </c>
      <c r="H19" s="48">
        <f t="shared" si="5"/>
        <v>491.11703519999998</v>
      </c>
      <c r="I19" s="7"/>
      <c r="J19" s="8"/>
    </row>
    <row r="20" spans="1:10" x14ac:dyDescent="0.2">
      <c r="A20" s="42">
        <v>13</v>
      </c>
      <c r="B20" s="43">
        <v>617.25</v>
      </c>
      <c r="C20" s="27">
        <f t="shared" si="4"/>
        <v>486.10640000000001</v>
      </c>
      <c r="D20" s="27"/>
      <c r="E20" s="44"/>
      <c r="F20" s="33">
        <f t="shared" si="2"/>
        <v>315.40392000000003</v>
      </c>
      <c r="G20" s="49">
        <f t="shared" si="3"/>
        <v>45.937054799999991</v>
      </c>
      <c r="H20" s="28">
        <f t="shared" si="5"/>
        <v>532.04345479999995</v>
      </c>
      <c r="I20" s="7"/>
      <c r="J20" s="8"/>
    </row>
    <row r="21" spans="1:10" x14ac:dyDescent="0.2">
      <c r="A21" s="6">
        <v>14</v>
      </c>
      <c r="B21" s="38">
        <v>664.73</v>
      </c>
      <c r="C21" s="9">
        <f t="shared" si="4"/>
        <v>523.49919999999997</v>
      </c>
      <c r="D21" s="9"/>
      <c r="E21" s="36"/>
      <c r="F21" s="33">
        <f t="shared" si="2"/>
        <v>339.66575999999998</v>
      </c>
      <c r="G21" s="50">
        <f t="shared" si="3"/>
        <v>49.470674399999993</v>
      </c>
      <c r="H21" s="5">
        <f t="shared" si="5"/>
        <v>572.96987439999998</v>
      </c>
      <c r="I21" s="7"/>
      <c r="J21" s="8"/>
    </row>
    <row r="22" spans="1:10" x14ac:dyDescent="0.2">
      <c r="A22" s="6">
        <v>15</v>
      </c>
      <c r="B22" s="38">
        <v>712.21</v>
      </c>
      <c r="C22" s="9">
        <f t="shared" si="4"/>
        <v>560.89199999999994</v>
      </c>
      <c r="D22" s="9"/>
      <c r="E22" s="36"/>
      <c r="F22" s="33">
        <f t="shared" si="2"/>
        <v>363.92759999999998</v>
      </c>
      <c r="G22" s="50">
        <f t="shared" si="3"/>
        <v>53.004293999999987</v>
      </c>
      <c r="H22" s="5">
        <f t="shared" si="5"/>
        <v>613.8962939999999</v>
      </c>
      <c r="I22" s="7"/>
      <c r="J22" s="8"/>
    </row>
    <row r="23" spans="1:10" x14ac:dyDescent="0.2">
      <c r="A23" s="6">
        <v>16</v>
      </c>
      <c r="B23" s="38">
        <v>759.69</v>
      </c>
      <c r="C23" s="9">
        <f t="shared" si="4"/>
        <v>598.2847999999999</v>
      </c>
      <c r="D23" s="9"/>
      <c r="E23" s="36"/>
      <c r="F23" s="33">
        <f t="shared" si="2"/>
        <v>388.18943999999999</v>
      </c>
      <c r="G23" s="50">
        <f t="shared" si="3"/>
        <v>56.537913599999982</v>
      </c>
      <c r="H23" s="5">
        <f t="shared" si="5"/>
        <v>654.82271359999993</v>
      </c>
      <c r="I23" s="7"/>
      <c r="J23" s="8"/>
    </row>
    <row r="24" spans="1:10" ht="13.5" thickBot="1" x14ac:dyDescent="0.25">
      <c r="A24" s="6">
        <v>17</v>
      </c>
      <c r="B24" s="38">
        <v>807.17</v>
      </c>
      <c r="C24" s="9">
        <f t="shared" si="4"/>
        <v>635.67759999999998</v>
      </c>
      <c r="D24" s="20"/>
      <c r="E24" s="36"/>
      <c r="F24" s="33">
        <f t="shared" si="2"/>
        <v>412.45128</v>
      </c>
      <c r="G24" s="51">
        <f t="shared" si="3"/>
        <v>60.07153319999999</v>
      </c>
      <c r="H24" s="47">
        <f t="shared" si="5"/>
        <v>695.74913319999996</v>
      </c>
      <c r="I24" s="7"/>
      <c r="J24" s="8"/>
    </row>
    <row r="25" spans="1:10" x14ac:dyDescent="0.2">
      <c r="A25" s="7"/>
      <c r="B25" s="16"/>
      <c r="C25" s="17"/>
      <c r="D25" s="18"/>
      <c r="E25" s="26"/>
      <c r="F25" s="26"/>
      <c r="G25" s="26"/>
      <c r="H25" s="26"/>
      <c r="I25" s="7"/>
      <c r="J25" s="8"/>
    </row>
    <row r="26" spans="1:10" x14ac:dyDescent="0.2">
      <c r="A26" s="7"/>
      <c r="B26" s="16"/>
      <c r="C26" s="17"/>
      <c r="D26" s="18"/>
      <c r="E26" s="18"/>
      <c r="F26" s="15"/>
      <c r="G26" s="1"/>
      <c r="H26" s="10"/>
      <c r="I26" s="7"/>
      <c r="J26" s="8"/>
    </row>
    <row r="27" spans="1:10" x14ac:dyDescent="0.2">
      <c r="A27" s="1"/>
      <c r="B27" s="1"/>
      <c r="C27" s="17"/>
      <c r="D27" s="10"/>
      <c r="E27" s="1"/>
      <c r="F27" s="1"/>
      <c r="G27" s="10"/>
      <c r="H27" s="11"/>
      <c r="I27" s="1"/>
      <c r="J27" s="12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s="10" t="s">
        <v>20</v>
      </c>
      <c r="B29" s="12"/>
      <c r="C29" s="12"/>
      <c r="D29" s="12"/>
      <c r="E29" s="12"/>
      <c r="F29" s="12"/>
      <c r="I29" s="12"/>
      <c r="J29" s="12"/>
    </row>
    <row r="30" spans="1:10" x14ac:dyDescent="0.2">
      <c r="A30" s="13" t="s">
        <v>18</v>
      </c>
      <c r="B30" s="12"/>
      <c r="C30" s="14"/>
      <c r="D30" s="12"/>
      <c r="E30" s="12"/>
      <c r="F30" s="12"/>
    </row>
    <row r="31" spans="1:10" x14ac:dyDescent="0.2">
      <c r="A31" s="13" t="s">
        <v>19</v>
      </c>
      <c r="B31" s="12"/>
      <c r="C31" s="12"/>
      <c r="D31" s="12"/>
      <c r="E31" s="12"/>
      <c r="F31" s="12"/>
      <c r="I31" s="12"/>
      <c r="J31" s="12"/>
    </row>
    <row r="32" spans="1:10" x14ac:dyDescent="0.2">
      <c r="A32" s="13"/>
      <c r="B32" s="12"/>
      <c r="C32" s="12"/>
      <c r="D32" s="13"/>
      <c r="E32" s="12"/>
      <c r="F32" s="12"/>
      <c r="G32" s="12"/>
      <c r="H32" s="12"/>
      <c r="I32" s="12"/>
      <c r="J32" s="12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3" t="s">
        <v>14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s="12"/>
      <c r="B38" s="12"/>
      <c r="C38" s="12"/>
      <c r="D38" s="12"/>
      <c r="E38" s="12"/>
      <c r="F38" s="12"/>
      <c r="G38" s="12"/>
      <c r="H38" s="12"/>
      <c r="I38" s="12"/>
    </row>
    <row r="39" spans="1:10" x14ac:dyDescent="0.2">
      <c r="A39" s="12"/>
      <c r="B39" s="12"/>
      <c r="C39" s="12"/>
      <c r="D39" s="12"/>
      <c r="E39" s="12"/>
      <c r="F39" s="12"/>
      <c r="G39" s="12"/>
      <c r="H39" s="12"/>
      <c r="I39" s="12"/>
    </row>
    <row r="40" spans="1:10" x14ac:dyDescent="0.2">
      <c r="A40" s="12"/>
      <c r="B40" s="12"/>
      <c r="C40" s="12"/>
      <c r="D40" s="12"/>
      <c r="E40" s="12"/>
      <c r="F40" s="12"/>
      <c r="G40" s="12"/>
      <c r="H40" s="12"/>
      <c r="I40" s="12"/>
    </row>
    <row r="41" spans="1:10" x14ac:dyDescent="0.2">
      <c r="A41" s="12"/>
      <c r="B41" s="12"/>
      <c r="C41" s="12"/>
      <c r="D41" s="12"/>
      <c r="E41" s="12"/>
      <c r="F41" s="12"/>
      <c r="G41" s="12"/>
      <c r="H41" s="12"/>
      <c r="I41" s="12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</row>
    <row r="43" spans="1:10" x14ac:dyDescent="0.2">
      <c r="A43" s="12"/>
      <c r="B43" s="12"/>
      <c r="C43" s="12"/>
      <c r="D43" s="12"/>
      <c r="E43" s="12"/>
      <c r="F43" s="12"/>
      <c r="G43" s="12"/>
      <c r="H43" s="12"/>
      <c r="I43" s="12"/>
    </row>
    <row r="44" spans="1:1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</row>
  </sheetData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2" workbookViewId="0">
      <selection activeCell="E39" sqref="E39"/>
    </sheetView>
  </sheetViews>
  <sheetFormatPr baseColWidth="10" defaultColWidth="11.42578125" defaultRowHeight="12.75" x14ac:dyDescent="0.2"/>
  <cols>
    <col min="1" max="1" width="15.5703125" style="96" customWidth="1"/>
    <col min="2" max="2" width="21.42578125" style="96" bestFit="1" customWidth="1"/>
    <col min="3" max="3" width="20.28515625" style="96" customWidth="1"/>
    <col min="4" max="4" width="18" style="96" bestFit="1" customWidth="1"/>
    <col min="5" max="5" width="23.28515625" style="96" customWidth="1"/>
    <col min="6" max="6" width="27.7109375" style="96" hidden="1" customWidth="1"/>
    <col min="7" max="8" width="20.28515625" style="96" customWidth="1"/>
    <col min="9" max="9" width="7.85546875" style="2" bestFit="1" customWidth="1"/>
    <col min="10" max="16384" width="11.42578125" style="2"/>
  </cols>
  <sheetData>
    <row r="1" spans="1:9" hidden="1" x14ac:dyDescent="0.2">
      <c r="A1" s="88"/>
      <c r="B1" s="88"/>
      <c r="C1" s="88"/>
      <c r="D1" s="88"/>
      <c r="E1" s="88"/>
      <c r="F1" s="88"/>
      <c r="G1" s="88"/>
      <c r="H1" s="88"/>
      <c r="I1" s="1"/>
    </row>
    <row r="2" spans="1:9" ht="13.5" thickBot="1" x14ac:dyDescent="0.25">
      <c r="A2" s="115" t="s">
        <v>40</v>
      </c>
      <c r="B2" s="116"/>
      <c r="C2" s="117"/>
      <c r="D2" s="118"/>
      <c r="E2" s="118"/>
      <c r="F2" s="119"/>
      <c r="G2" s="120"/>
      <c r="H2" s="121"/>
      <c r="I2" s="1"/>
    </row>
    <row r="3" spans="1:9" ht="13.5" thickTop="1" x14ac:dyDescent="0.2">
      <c r="A3" s="122"/>
      <c r="B3" s="122"/>
      <c r="C3" s="123"/>
      <c r="D3" s="122"/>
      <c r="E3" s="122"/>
      <c r="F3" s="122"/>
      <c r="G3" s="122"/>
      <c r="H3" s="122"/>
      <c r="I3" s="1"/>
    </row>
    <row r="4" spans="1:9" x14ac:dyDescent="0.2">
      <c r="A4" s="124" t="s">
        <v>32</v>
      </c>
      <c r="B4" s="125" t="s">
        <v>33</v>
      </c>
      <c r="C4" s="124" t="s">
        <v>4</v>
      </c>
      <c r="D4" s="124" t="s">
        <v>10</v>
      </c>
      <c r="E4" s="126" t="s">
        <v>7</v>
      </c>
      <c r="F4" s="125" t="s">
        <v>6</v>
      </c>
      <c r="G4" s="127" t="s">
        <v>9</v>
      </c>
      <c r="H4" s="124" t="s">
        <v>7</v>
      </c>
      <c r="I4" s="1"/>
    </row>
    <row r="5" spans="1:9" ht="39" thickBot="1" x14ac:dyDescent="0.25">
      <c r="A5" s="128" t="s">
        <v>24</v>
      </c>
      <c r="B5" s="129" t="s">
        <v>34</v>
      </c>
      <c r="C5" s="130" t="s">
        <v>25</v>
      </c>
      <c r="D5" s="131" t="s">
        <v>36</v>
      </c>
      <c r="E5" s="132" t="s">
        <v>15</v>
      </c>
      <c r="F5" s="133" t="s">
        <v>4</v>
      </c>
      <c r="G5" s="130" t="s">
        <v>27</v>
      </c>
      <c r="H5" s="134" t="s">
        <v>8</v>
      </c>
      <c r="I5" s="1"/>
    </row>
    <row r="6" spans="1:9" ht="13.5" thickBot="1" x14ac:dyDescent="0.25">
      <c r="A6" s="135">
        <v>2</v>
      </c>
      <c r="B6" s="136">
        <v>3</v>
      </c>
      <c r="C6" s="137">
        <f t="shared" ref="C6:C15" si="0">B6*4.348*8.84</f>
        <v>115.30896</v>
      </c>
      <c r="D6" s="138">
        <f t="shared" ref="D6:D11" si="1">C6*28%</f>
        <v>32.2865088</v>
      </c>
      <c r="E6" s="139">
        <f>C6+D6</f>
        <v>147.59546879999999</v>
      </c>
      <c r="F6" s="140">
        <f t="shared" ref="F6:F15" si="2">A6*4.348*5.58</f>
        <v>48.523679999999999</v>
      </c>
      <c r="G6" s="141">
        <f t="shared" ref="G6:G15" si="3">C6*9.35%</f>
        <v>10.781387759999999</v>
      </c>
      <c r="H6" s="141">
        <f>C6+G6</f>
        <v>126.09034776</v>
      </c>
      <c r="I6" s="1"/>
    </row>
    <row r="7" spans="1:9" ht="15" customHeight="1" thickBot="1" x14ac:dyDescent="0.25">
      <c r="A7" s="142">
        <v>3</v>
      </c>
      <c r="B7" s="143">
        <v>4.5</v>
      </c>
      <c r="C7" s="137">
        <f t="shared" si="0"/>
        <v>172.96343999999999</v>
      </c>
      <c r="D7" s="138">
        <f t="shared" si="1"/>
        <v>48.429763200000004</v>
      </c>
      <c r="E7" s="139">
        <f t="shared" ref="E7:E11" si="4">C7+D7</f>
        <v>221.39320319999999</v>
      </c>
      <c r="F7" s="140">
        <f t="shared" si="2"/>
        <v>72.785520000000005</v>
      </c>
      <c r="G7" s="141">
        <f t="shared" si="3"/>
        <v>16.172081639999998</v>
      </c>
      <c r="H7" s="141">
        <f>C7+G7</f>
        <v>189.13552163999998</v>
      </c>
      <c r="I7" s="1"/>
    </row>
    <row r="8" spans="1:9" ht="15" customHeight="1" thickBot="1" x14ac:dyDescent="0.25">
      <c r="A8" s="142">
        <v>4</v>
      </c>
      <c r="B8" s="143">
        <v>6</v>
      </c>
      <c r="C8" s="137">
        <f t="shared" si="0"/>
        <v>230.61792</v>
      </c>
      <c r="D8" s="138">
        <f t="shared" si="1"/>
        <v>64.5730176</v>
      </c>
      <c r="E8" s="139">
        <f t="shared" si="4"/>
        <v>295.19093759999998</v>
      </c>
      <c r="F8" s="140">
        <f t="shared" si="2"/>
        <v>97.047359999999998</v>
      </c>
      <c r="G8" s="141">
        <f t="shared" si="3"/>
        <v>21.562775519999999</v>
      </c>
      <c r="H8" s="141">
        <f t="shared" ref="H8:H15" si="5">C8+G8</f>
        <v>252.18069552</v>
      </c>
      <c r="I8" s="1"/>
    </row>
    <row r="9" spans="1:9" ht="15" customHeight="1" thickBot="1" x14ac:dyDescent="0.25">
      <c r="A9" s="142">
        <v>5</v>
      </c>
      <c r="B9" s="143">
        <v>7.5</v>
      </c>
      <c r="C9" s="137">
        <f t="shared" si="0"/>
        <v>288.2724</v>
      </c>
      <c r="D9" s="138">
        <f t="shared" si="1"/>
        <v>80.716272000000004</v>
      </c>
      <c r="E9" s="139">
        <f t="shared" si="4"/>
        <v>368.98867200000001</v>
      </c>
      <c r="F9" s="140">
        <f t="shared" si="2"/>
        <v>121.30919999999999</v>
      </c>
      <c r="G9" s="141">
        <f t="shared" si="3"/>
        <v>26.953469399999999</v>
      </c>
      <c r="H9" s="141">
        <f t="shared" si="5"/>
        <v>315.22586940000002</v>
      </c>
      <c r="I9" s="1"/>
    </row>
    <row r="10" spans="1:9" ht="15" customHeight="1" thickBot="1" x14ac:dyDescent="0.25">
      <c r="A10" s="144">
        <v>6</v>
      </c>
      <c r="B10" s="145">
        <v>9</v>
      </c>
      <c r="C10" s="137">
        <f t="shared" si="0"/>
        <v>345.92687999999998</v>
      </c>
      <c r="D10" s="146">
        <f t="shared" si="1"/>
        <v>96.859526400000007</v>
      </c>
      <c r="E10" s="147">
        <f t="shared" si="4"/>
        <v>442.78640639999998</v>
      </c>
      <c r="F10" s="140">
        <f t="shared" si="2"/>
        <v>145.57104000000001</v>
      </c>
      <c r="G10" s="141">
        <f t="shared" si="3"/>
        <v>32.344163279999997</v>
      </c>
      <c r="H10" s="141">
        <f t="shared" si="5"/>
        <v>378.27104327999996</v>
      </c>
      <c r="I10" s="1"/>
    </row>
    <row r="11" spans="1:9" ht="15" customHeight="1" thickBot="1" x14ac:dyDescent="0.25">
      <c r="A11" s="148">
        <v>7</v>
      </c>
      <c r="B11" s="145">
        <v>10.5</v>
      </c>
      <c r="C11" s="149">
        <f t="shared" si="0"/>
        <v>403.58135999999996</v>
      </c>
      <c r="D11" s="146">
        <f t="shared" si="1"/>
        <v>113.0027808</v>
      </c>
      <c r="E11" s="147">
        <f t="shared" si="4"/>
        <v>516.5841408</v>
      </c>
      <c r="F11" s="150">
        <f t="shared" si="2"/>
        <v>169.83287999999999</v>
      </c>
      <c r="G11" s="151">
        <f t="shared" si="3"/>
        <v>37.734857159999997</v>
      </c>
      <c r="H11" s="151">
        <f t="shared" si="5"/>
        <v>441.31621715999995</v>
      </c>
      <c r="I11" s="1"/>
    </row>
    <row r="12" spans="1:9" ht="15" customHeight="1" x14ac:dyDescent="0.2">
      <c r="A12" s="152">
        <v>8</v>
      </c>
      <c r="B12" s="152">
        <v>12</v>
      </c>
      <c r="C12" s="153">
        <f t="shared" si="0"/>
        <v>461.23584</v>
      </c>
      <c r="D12" s="153"/>
      <c r="E12" s="154"/>
      <c r="F12" s="155">
        <f t="shared" si="2"/>
        <v>194.09472</v>
      </c>
      <c r="G12" s="156">
        <f t="shared" si="3"/>
        <v>43.125551039999998</v>
      </c>
      <c r="H12" s="157">
        <f t="shared" si="5"/>
        <v>504.36139104</v>
      </c>
      <c r="I12" s="1"/>
    </row>
    <row r="13" spans="1:9" ht="15" customHeight="1" x14ac:dyDescent="0.2">
      <c r="A13" s="152">
        <v>9</v>
      </c>
      <c r="B13" s="152">
        <v>13.5</v>
      </c>
      <c r="C13" s="158">
        <f t="shared" si="0"/>
        <v>518.89031999999997</v>
      </c>
      <c r="D13" s="153"/>
      <c r="E13" s="154"/>
      <c r="F13" s="155">
        <f t="shared" si="2"/>
        <v>218.35656</v>
      </c>
      <c r="G13" s="159">
        <f t="shared" si="3"/>
        <v>48.516244919999998</v>
      </c>
      <c r="H13" s="160">
        <f t="shared" si="5"/>
        <v>567.40656491999994</v>
      </c>
      <c r="I13" s="1"/>
    </row>
    <row r="14" spans="1:9" ht="15" customHeight="1" x14ac:dyDescent="0.2">
      <c r="A14" s="161">
        <v>10</v>
      </c>
      <c r="B14" s="161">
        <v>15</v>
      </c>
      <c r="C14" s="162">
        <f t="shared" si="0"/>
        <v>576.54480000000001</v>
      </c>
      <c r="D14" s="163"/>
      <c r="E14" s="164"/>
      <c r="F14" s="155">
        <f t="shared" si="2"/>
        <v>242.61839999999998</v>
      </c>
      <c r="G14" s="159">
        <f t="shared" si="3"/>
        <v>53.906938799999999</v>
      </c>
      <c r="H14" s="160">
        <f t="shared" si="5"/>
        <v>630.45173880000004</v>
      </c>
      <c r="I14" s="1"/>
    </row>
    <row r="15" spans="1:9" ht="15" customHeight="1" thickBot="1" x14ac:dyDescent="0.25">
      <c r="A15" s="80">
        <v>11</v>
      </c>
      <c r="B15" s="165">
        <v>16.5</v>
      </c>
      <c r="C15" s="162">
        <f t="shared" si="0"/>
        <v>634.19928000000004</v>
      </c>
      <c r="D15" s="163"/>
      <c r="E15" s="164"/>
      <c r="F15" s="166">
        <f t="shared" si="2"/>
        <v>266.88023999999996</v>
      </c>
      <c r="G15" s="167">
        <f t="shared" si="3"/>
        <v>59.297632680000007</v>
      </c>
      <c r="H15" s="168">
        <f t="shared" si="5"/>
        <v>693.49691268000004</v>
      </c>
      <c r="I15" s="1"/>
    </row>
    <row r="16" spans="1:9" ht="15" customHeight="1" x14ac:dyDescent="0.2">
      <c r="A16" s="74"/>
      <c r="B16" s="169"/>
      <c r="C16" s="170"/>
      <c r="D16" s="170"/>
      <c r="E16" s="171"/>
      <c r="F16" s="171"/>
      <c r="G16" s="171"/>
      <c r="H16" s="171"/>
      <c r="I16" s="1"/>
    </row>
    <row r="17" spans="1:10" ht="15" customHeight="1" x14ac:dyDescent="0.2">
      <c r="A17" s="264" t="s">
        <v>37</v>
      </c>
      <c r="B17" s="264"/>
      <c r="C17" s="264"/>
      <c r="D17" s="264"/>
      <c r="E17" s="121"/>
      <c r="F17" s="121"/>
      <c r="G17" s="121"/>
      <c r="H17" s="121"/>
      <c r="I17" s="1"/>
    </row>
    <row r="18" spans="1:10" ht="15" customHeight="1" x14ac:dyDescent="0.2">
      <c r="A18" s="264" t="s">
        <v>38</v>
      </c>
      <c r="B18" s="264"/>
      <c r="C18" s="264"/>
      <c r="D18" s="264"/>
      <c r="E18" s="264"/>
      <c r="F18" s="121"/>
      <c r="G18" s="121"/>
      <c r="H18" s="121"/>
      <c r="I18" s="1"/>
    </row>
    <row r="19" spans="1:10" s="95" customFormat="1" ht="15" customHeight="1" x14ac:dyDescent="0.2">
      <c r="A19" s="265" t="s">
        <v>39</v>
      </c>
      <c r="B19" s="265"/>
      <c r="C19" s="265"/>
      <c r="D19" s="265"/>
      <c r="E19" s="266"/>
      <c r="F19" s="172"/>
      <c r="G19" s="172"/>
      <c r="H19" s="121"/>
      <c r="I19" s="94"/>
    </row>
    <row r="20" spans="1:10" ht="15" customHeight="1" x14ac:dyDescent="0.2">
      <c r="A20" s="173"/>
      <c r="B20" s="173"/>
      <c r="C20" s="173"/>
      <c r="D20" s="173"/>
      <c r="E20" s="173"/>
      <c r="F20" s="121"/>
      <c r="G20" s="121"/>
      <c r="H20" s="121" t="s">
        <v>35</v>
      </c>
      <c r="I20" s="1"/>
    </row>
    <row r="21" spans="1:10" s="95" customFormat="1" ht="15" customHeight="1" x14ac:dyDescent="0.2">
      <c r="A21" s="174"/>
      <c r="B21" s="175"/>
      <c r="C21" s="175"/>
      <c r="D21" s="121"/>
      <c r="E21" s="121"/>
      <c r="F21" s="172"/>
      <c r="G21" s="172"/>
      <c r="H21" s="121"/>
      <c r="I21" s="94"/>
    </row>
    <row r="22" spans="1:10" s="95" customFormat="1" ht="15" customHeight="1" x14ac:dyDescent="0.25">
      <c r="A22" s="99"/>
      <c r="B22" s="91"/>
      <c r="C22" s="91"/>
      <c r="D22" s="91"/>
      <c r="E22" s="100"/>
      <c r="F22" s="93"/>
      <c r="G22" s="93"/>
      <c r="H22" s="90"/>
      <c r="I22" s="94"/>
    </row>
    <row r="23" spans="1:10" ht="15" x14ac:dyDescent="0.25">
      <c r="A23" s="101"/>
      <c r="B23" s="102"/>
      <c r="C23" s="102"/>
      <c r="D23" s="102"/>
      <c r="E23" s="103"/>
      <c r="F23" s="93"/>
      <c r="G23" s="93"/>
      <c r="H23" s="90"/>
      <c r="I23" s="1"/>
    </row>
    <row r="24" spans="1:10" s="12" customFormat="1" x14ac:dyDescent="0.2">
      <c r="A24" s="104"/>
      <c r="B24" s="105"/>
      <c r="C24" s="105"/>
      <c r="D24" s="106"/>
      <c r="E24" s="106"/>
      <c r="F24" s="94"/>
      <c r="G24" s="89"/>
      <c r="H24" s="90"/>
      <c r="I24" s="1"/>
    </row>
    <row r="25" spans="1:10" s="12" customFormat="1" x14ac:dyDescent="0.2">
      <c r="A25" s="100"/>
      <c r="B25" s="100"/>
      <c r="C25" s="105"/>
      <c r="D25" s="100"/>
      <c r="E25" s="100"/>
      <c r="F25" s="91"/>
      <c r="G25" s="91"/>
      <c r="H25" s="91"/>
      <c r="I25" s="1"/>
    </row>
    <row r="26" spans="1:10" s="12" customFormat="1" x14ac:dyDescent="0.2">
      <c r="A26" s="100"/>
      <c r="B26" s="100"/>
      <c r="C26" s="100"/>
      <c r="D26" s="100"/>
      <c r="E26" s="105"/>
      <c r="F26" s="18"/>
      <c r="G26" s="18"/>
      <c r="H26" s="18"/>
      <c r="I26" s="1"/>
    </row>
    <row r="27" spans="1:10" s="12" customFormat="1" ht="15.75" customHeight="1" x14ac:dyDescent="0.2">
      <c r="A27" s="100"/>
      <c r="B27" s="100"/>
      <c r="C27" s="100"/>
      <c r="D27" s="107"/>
      <c r="E27" s="108"/>
      <c r="F27" s="18"/>
      <c r="G27" s="18"/>
      <c r="H27" s="18"/>
      <c r="I27" s="1"/>
    </row>
    <row r="28" spans="1:10" s="12" customFormat="1" ht="15" customHeight="1" x14ac:dyDescent="0.2">
      <c r="A28" s="109"/>
      <c r="B28" s="109"/>
      <c r="C28" s="100"/>
      <c r="D28" s="100"/>
      <c r="E28" s="105"/>
      <c r="F28" s="110"/>
      <c r="G28" s="18"/>
      <c r="H28" s="18"/>
      <c r="I28" s="1"/>
    </row>
    <row r="29" spans="1:10" s="12" customFormat="1" x14ac:dyDescent="0.2">
      <c r="A29" s="111"/>
      <c r="B29" s="111"/>
      <c r="C29" s="100"/>
      <c r="D29" s="100"/>
      <c r="E29" s="105"/>
      <c r="F29" s="110"/>
      <c r="G29" s="18"/>
      <c r="H29" s="18"/>
      <c r="I29" s="7"/>
      <c r="J29" s="112"/>
    </row>
    <row r="30" spans="1:10" s="12" customFormat="1" x14ac:dyDescent="0.2">
      <c r="A30" s="111"/>
      <c r="B30" s="111"/>
      <c r="C30" s="100"/>
      <c r="D30" s="100"/>
      <c r="E30" s="105"/>
      <c r="F30" s="110"/>
      <c r="G30" s="18"/>
      <c r="H30" s="18"/>
      <c r="I30" s="7"/>
      <c r="J30" s="7"/>
    </row>
    <row r="31" spans="1:10" s="12" customFormat="1" x14ac:dyDescent="0.2">
      <c r="A31" s="111"/>
      <c r="B31" s="111"/>
      <c r="C31" s="100"/>
      <c r="D31" s="100"/>
      <c r="E31" s="105"/>
      <c r="F31" s="110"/>
      <c r="G31" s="18"/>
      <c r="H31" s="18"/>
      <c r="I31" s="7"/>
      <c r="J31" s="7"/>
    </row>
    <row r="32" spans="1:10" s="12" customFormat="1" x14ac:dyDescent="0.2">
      <c r="A32" s="111"/>
      <c r="B32" s="111"/>
      <c r="C32" s="100"/>
      <c r="D32" s="100"/>
      <c r="E32" s="105"/>
      <c r="F32" s="110"/>
      <c r="G32" s="18"/>
      <c r="H32" s="18"/>
      <c r="I32" s="7"/>
      <c r="J32" s="7"/>
    </row>
    <row r="33" spans="1:10" s="113" customFormat="1" x14ac:dyDescent="0.2">
      <c r="A33" s="111"/>
      <c r="B33" s="111"/>
      <c r="C33" s="100"/>
      <c r="D33" s="100"/>
      <c r="E33" s="105"/>
      <c r="F33" s="100"/>
      <c r="G33" s="100"/>
      <c r="H33" s="100"/>
      <c r="I33" s="111"/>
      <c r="J33" s="111"/>
    </row>
    <row r="34" spans="1:10" s="113" customFormat="1" x14ac:dyDescent="0.2">
      <c r="A34" s="111"/>
      <c r="B34" s="111"/>
      <c r="C34" s="100"/>
      <c r="D34" s="100"/>
      <c r="E34" s="105"/>
      <c r="F34" s="100"/>
      <c r="G34" s="100"/>
      <c r="H34" s="100"/>
      <c r="I34" s="111"/>
      <c r="J34" s="111"/>
    </row>
    <row r="35" spans="1:10" s="113" customFormat="1" x14ac:dyDescent="0.2">
      <c r="A35" s="111"/>
      <c r="B35" s="111"/>
      <c r="C35" s="100"/>
      <c r="D35" s="100"/>
      <c r="E35" s="105"/>
      <c r="F35" s="100"/>
      <c r="G35" s="100"/>
      <c r="H35" s="100"/>
      <c r="I35" s="111"/>
      <c r="J35" s="111"/>
    </row>
    <row r="36" spans="1:10" s="113" customFormat="1" x14ac:dyDescent="0.2">
      <c r="A36" s="111"/>
      <c r="B36" s="111"/>
      <c r="C36" s="100"/>
      <c r="D36" s="100"/>
      <c r="E36" s="105"/>
      <c r="F36" s="100"/>
      <c r="G36" s="100"/>
      <c r="H36" s="100"/>
      <c r="I36" s="111"/>
      <c r="J36" s="111"/>
    </row>
    <row r="37" spans="1:10" s="12" customFormat="1" x14ac:dyDescent="0.2">
      <c r="A37" s="112"/>
      <c r="B37" s="114"/>
      <c r="C37" s="100"/>
      <c r="D37" s="100"/>
      <c r="E37" s="105"/>
      <c r="F37" s="105"/>
      <c r="G37" s="100"/>
      <c r="H37" s="100"/>
      <c r="I37" s="7"/>
      <c r="J37" s="7"/>
    </row>
    <row r="38" spans="1:10" s="12" customFormat="1" x14ac:dyDescent="0.2">
      <c r="A38" s="7"/>
      <c r="B38" s="19"/>
      <c r="C38" s="18"/>
      <c r="D38" s="18"/>
      <c r="E38" s="92"/>
      <c r="F38" s="92"/>
      <c r="G38" s="92"/>
      <c r="H38" s="92"/>
      <c r="I38" s="7"/>
      <c r="J38" s="7"/>
    </row>
    <row r="39" spans="1:10" x14ac:dyDescent="0.2">
      <c r="A39" s="267"/>
      <c r="B39" s="267"/>
      <c r="C39" s="267"/>
      <c r="D39" s="267"/>
      <c r="E39" s="90"/>
      <c r="F39" s="90"/>
      <c r="G39" s="90"/>
      <c r="H39" s="90"/>
      <c r="I39" s="12"/>
      <c r="J39" s="12"/>
    </row>
    <row r="40" spans="1:10" x14ac:dyDescent="0.2">
      <c r="A40" s="267"/>
      <c r="B40" s="267"/>
      <c r="C40" s="267"/>
      <c r="D40" s="267"/>
      <c r="E40" s="267"/>
      <c r="F40" s="90"/>
      <c r="G40" s="90"/>
      <c r="H40" s="90"/>
    </row>
    <row r="41" spans="1:10" x14ac:dyDescent="0.2">
      <c r="A41" s="263"/>
      <c r="B41" s="263"/>
      <c r="C41" s="263"/>
      <c r="D41" s="263"/>
      <c r="E41" s="90"/>
      <c r="F41" s="90"/>
      <c r="G41" s="90"/>
      <c r="H41" s="90"/>
      <c r="I41" s="12"/>
      <c r="J41" s="12"/>
    </row>
    <row r="42" spans="1:10" x14ac:dyDescent="0.2">
      <c r="A42" s="98"/>
      <c r="B42" s="90"/>
      <c r="C42" s="90"/>
      <c r="D42" s="98"/>
      <c r="E42" s="90"/>
      <c r="F42" s="90"/>
      <c r="G42" s="90"/>
      <c r="H42" s="90"/>
      <c r="I42" s="12"/>
      <c r="J42" s="12"/>
    </row>
    <row r="43" spans="1:10" x14ac:dyDescent="0.2">
      <c r="A43" s="97"/>
      <c r="B43" s="98"/>
      <c r="C43" s="98"/>
      <c r="D43" s="90"/>
      <c r="E43" s="90"/>
      <c r="F43" s="90"/>
      <c r="G43" s="90"/>
      <c r="H43" s="90"/>
      <c r="I43" s="12"/>
      <c r="J43" s="12"/>
    </row>
    <row r="45" spans="1:10" x14ac:dyDescent="0.2">
      <c r="A45" s="90"/>
      <c r="B45" s="90"/>
      <c r="C45" s="90"/>
      <c r="D45" s="90"/>
      <c r="E45" s="90"/>
      <c r="F45" s="90"/>
      <c r="G45" s="90"/>
      <c r="H45" s="90"/>
      <c r="I45" s="12"/>
      <c r="J45" s="12"/>
    </row>
    <row r="46" spans="1:10" x14ac:dyDescent="0.2">
      <c r="A46" s="90"/>
      <c r="B46" s="90"/>
      <c r="C46" s="90"/>
      <c r="D46" s="90"/>
      <c r="E46" s="90"/>
      <c r="F46" s="90"/>
      <c r="G46" s="90"/>
      <c r="H46" s="90"/>
      <c r="I46" s="12"/>
      <c r="J46" s="12"/>
    </row>
    <row r="47" spans="1:10" x14ac:dyDescent="0.2">
      <c r="A47" s="90"/>
      <c r="B47" s="90"/>
      <c r="C47" s="90"/>
      <c r="D47" s="90"/>
      <c r="E47" s="90"/>
      <c r="F47" s="90"/>
      <c r="G47" s="90"/>
      <c r="H47" s="90"/>
      <c r="I47" s="12"/>
      <c r="J47" s="12"/>
    </row>
    <row r="48" spans="1:10" x14ac:dyDescent="0.2">
      <c r="A48" s="90"/>
      <c r="B48" s="90"/>
      <c r="C48" s="90"/>
      <c r="D48" s="90"/>
      <c r="E48" s="90"/>
      <c r="F48" s="90"/>
      <c r="G48" s="90"/>
      <c r="H48" s="90"/>
      <c r="I48" s="12"/>
    </row>
    <row r="49" spans="1:10" x14ac:dyDescent="0.2">
      <c r="A49" s="90"/>
      <c r="B49" s="90"/>
      <c r="C49" s="90"/>
      <c r="D49" s="90"/>
      <c r="E49" s="90"/>
      <c r="F49" s="90"/>
      <c r="G49" s="90"/>
      <c r="H49" s="90"/>
      <c r="I49" s="12"/>
    </row>
    <row r="50" spans="1:10" x14ac:dyDescent="0.2">
      <c r="A50" s="90"/>
      <c r="B50" s="90"/>
      <c r="C50" s="90"/>
      <c r="D50" s="90"/>
      <c r="E50" s="90"/>
      <c r="F50" s="90"/>
      <c r="G50" s="90"/>
      <c r="H50" s="90"/>
      <c r="I50" s="12"/>
    </row>
    <row r="51" spans="1:10" x14ac:dyDescent="0.2">
      <c r="A51" s="90"/>
      <c r="B51" s="90"/>
      <c r="C51" s="90"/>
      <c r="D51" s="90"/>
      <c r="E51" s="90"/>
      <c r="F51" s="90"/>
      <c r="G51" s="90"/>
      <c r="H51" s="90"/>
      <c r="I51" s="12"/>
    </row>
    <row r="52" spans="1:10" x14ac:dyDescent="0.2">
      <c r="A52" s="90"/>
      <c r="B52" s="90"/>
      <c r="C52" s="90"/>
      <c r="D52" s="90"/>
      <c r="E52" s="90"/>
      <c r="F52" s="90"/>
      <c r="G52" s="90"/>
      <c r="H52" s="90"/>
      <c r="I52" s="12"/>
    </row>
    <row r="53" spans="1:10" x14ac:dyDescent="0.2">
      <c r="A53" s="90"/>
      <c r="B53" s="90"/>
      <c r="C53" s="90"/>
      <c r="D53" s="90"/>
      <c r="E53" s="90"/>
      <c r="F53" s="90"/>
      <c r="G53" s="90"/>
      <c r="H53" s="90"/>
      <c r="I53" s="12"/>
    </row>
    <row r="54" spans="1:10" x14ac:dyDescent="0.2">
      <c r="A54" s="90"/>
      <c r="B54" s="90"/>
      <c r="C54" s="90"/>
      <c r="D54" s="90"/>
      <c r="E54" s="90"/>
      <c r="F54" s="90"/>
      <c r="G54" s="90"/>
      <c r="H54" s="90"/>
      <c r="I54" s="12"/>
      <c r="J54" s="12"/>
    </row>
    <row r="55" spans="1:10" x14ac:dyDescent="0.2">
      <c r="A55" s="90"/>
      <c r="B55" s="90"/>
      <c r="C55" s="90"/>
      <c r="D55" s="90"/>
      <c r="E55" s="90"/>
      <c r="F55" s="90"/>
      <c r="G55" s="90"/>
      <c r="H55" s="90"/>
      <c r="I55" s="12"/>
      <c r="J55" s="12"/>
    </row>
    <row r="56" spans="1:10" x14ac:dyDescent="0.2">
      <c r="A56" s="90"/>
      <c r="B56" s="90"/>
      <c r="C56" s="90"/>
      <c r="D56" s="90"/>
      <c r="E56" s="90"/>
      <c r="F56" s="90"/>
      <c r="G56" s="90"/>
      <c r="H56" s="90"/>
      <c r="I56" s="12"/>
      <c r="J56" s="12"/>
    </row>
    <row r="57" spans="1:10" x14ac:dyDescent="0.2">
      <c r="A57" s="90"/>
      <c r="B57" s="90"/>
      <c r="C57" s="90"/>
      <c r="D57" s="90"/>
      <c r="E57" s="90"/>
      <c r="F57" s="90"/>
      <c r="G57" s="90"/>
      <c r="H57" s="90"/>
      <c r="I57" s="12"/>
      <c r="J57" s="12"/>
    </row>
  </sheetData>
  <mergeCells count="6">
    <mergeCell ref="A41:D41"/>
    <mergeCell ref="A17:D17"/>
    <mergeCell ref="A18:E18"/>
    <mergeCell ref="A19:E19"/>
    <mergeCell ref="A39:D39"/>
    <mergeCell ref="A40:E4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B39" sqref="B39"/>
    </sheetView>
  </sheetViews>
  <sheetFormatPr baseColWidth="10" defaultColWidth="11.42578125" defaultRowHeight="12.75" x14ac:dyDescent="0.2"/>
  <cols>
    <col min="1" max="1" width="18.85546875" style="60" customWidth="1"/>
    <col min="2" max="2" width="20.85546875" style="60" customWidth="1"/>
    <col min="3" max="5" width="26.85546875" style="60" customWidth="1"/>
    <col min="6" max="6" width="27.85546875" style="60" customWidth="1"/>
    <col min="7" max="7" width="18.5703125" style="60" bestFit="1" customWidth="1"/>
    <col min="8" max="8" width="40.7109375" style="60" customWidth="1"/>
    <col min="9" max="9" width="16.7109375" style="60" customWidth="1"/>
    <col min="10" max="10" width="7.85546875" style="60" bestFit="1" customWidth="1"/>
    <col min="11" max="16384" width="11.42578125" style="60"/>
  </cols>
  <sheetData>
    <row r="1" spans="1:1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1" ht="16.5" thickBot="1" x14ac:dyDescent="0.3">
      <c r="A2" s="268" t="s">
        <v>21</v>
      </c>
      <c r="B2" s="269"/>
      <c r="C2" s="269"/>
      <c r="D2" s="269"/>
      <c r="E2" s="269"/>
      <c r="F2" s="270"/>
      <c r="G2" s="59"/>
      <c r="H2" s="59"/>
      <c r="I2" s="59"/>
      <c r="J2" s="59"/>
    </row>
    <row r="3" spans="1:11" s="62" customFormat="1" ht="13.5" thickTop="1" x14ac:dyDescent="0.2">
      <c r="A3" s="59"/>
      <c r="B3" s="59"/>
      <c r="C3" s="59"/>
      <c r="D3" s="59"/>
      <c r="E3" s="59"/>
      <c r="F3" s="61"/>
      <c r="G3" s="59"/>
      <c r="H3" s="59"/>
      <c r="I3" s="59"/>
      <c r="J3" s="59"/>
    </row>
    <row r="4" spans="1:11" x14ac:dyDescent="0.2">
      <c r="A4" s="59"/>
      <c r="B4" s="59"/>
      <c r="C4" s="59" t="s">
        <v>5</v>
      </c>
      <c r="D4" s="59"/>
      <c r="E4" s="59"/>
      <c r="F4" s="59"/>
      <c r="G4" s="59"/>
      <c r="H4" s="59"/>
      <c r="I4" s="59"/>
      <c r="J4" s="59"/>
    </row>
    <row r="5" spans="1:11" x14ac:dyDescent="0.2">
      <c r="A5" s="59"/>
      <c r="B5" s="61"/>
      <c r="C5" s="59"/>
      <c r="D5" s="59"/>
      <c r="E5" s="59"/>
      <c r="F5" s="59"/>
      <c r="G5" s="59"/>
      <c r="H5" s="59"/>
      <c r="I5" s="59"/>
      <c r="J5" s="59"/>
    </row>
    <row r="6" spans="1:11" x14ac:dyDescent="0.2">
      <c r="A6" s="63" t="s">
        <v>22</v>
      </c>
      <c r="B6" s="63" t="s">
        <v>4</v>
      </c>
      <c r="C6" s="63" t="s">
        <v>23</v>
      </c>
      <c r="D6" s="64" t="s">
        <v>7</v>
      </c>
      <c r="E6" s="65" t="s">
        <v>9</v>
      </c>
      <c r="F6" s="66" t="s">
        <v>4</v>
      </c>
      <c r="G6" s="59"/>
      <c r="H6" s="59"/>
      <c r="I6" s="61"/>
      <c r="J6" s="59"/>
    </row>
    <row r="7" spans="1:11" ht="13.5" thickBot="1" x14ac:dyDescent="0.25">
      <c r="A7" s="67" t="s">
        <v>24</v>
      </c>
      <c r="B7" s="67" t="s">
        <v>25</v>
      </c>
      <c r="C7" s="67" t="s">
        <v>26</v>
      </c>
      <c r="D7" s="68" t="s">
        <v>15</v>
      </c>
      <c r="E7" s="69" t="s">
        <v>42</v>
      </c>
      <c r="F7" s="70" t="s">
        <v>28</v>
      </c>
      <c r="G7" s="59"/>
      <c r="H7" s="59"/>
      <c r="I7" s="71"/>
      <c r="J7" s="59"/>
    </row>
    <row r="8" spans="1:11" ht="13.5" thickTop="1" x14ac:dyDescent="0.2">
      <c r="A8" s="176">
        <v>3</v>
      </c>
      <c r="B8" s="177">
        <f t="shared" ref="B8:B22" si="0">A8*4.348*15</f>
        <v>195.66</v>
      </c>
      <c r="C8" s="177">
        <f>B8*28%</f>
        <v>54.784800000000004</v>
      </c>
      <c r="D8" s="178">
        <f>B8+C8</f>
        <v>250.44479999999999</v>
      </c>
      <c r="E8" s="72">
        <f t="shared" ref="E8:E22" si="1">B8*9.3%</f>
        <v>18.196380000000001</v>
      </c>
      <c r="F8" s="73">
        <f t="shared" ref="F8:F22" si="2">B8+E8</f>
        <v>213.85638</v>
      </c>
      <c r="G8" s="59"/>
      <c r="H8" s="59"/>
      <c r="I8" s="61"/>
      <c r="J8" s="74"/>
      <c r="K8" s="75"/>
    </row>
    <row r="9" spans="1:11" x14ac:dyDescent="0.2">
      <c r="A9" s="142">
        <v>4</v>
      </c>
      <c r="B9" s="179">
        <f t="shared" si="0"/>
        <v>260.88</v>
      </c>
      <c r="C9" s="179">
        <f>B9*28%</f>
        <v>73.046400000000006</v>
      </c>
      <c r="D9" s="180">
        <f>B9+C9</f>
        <v>333.9264</v>
      </c>
      <c r="E9" s="72">
        <f t="shared" si="1"/>
        <v>24.261840000000003</v>
      </c>
      <c r="F9" s="73">
        <f t="shared" si="2"/>
        <v>285.14184</v>
      </c>
      <c r="G9" s="76"/>
      <c r="H9" s="59"/>
      <c r="I9" s="61"/>
      <c r="J9" s="74"/>
      <c r="K9" s="75"/>
    </row>
    <row r="10" spans="1:11" x14ac:dyDescent="0.2">
      <c r="A10" s="142">
        <v>5</v>
      </c>
      <c r="B10" s="179">
        <f t="shared" si="0"/>
        <v>326.09999999999997</v>
      </c>
      <c r="C10" s="179">
        <f>B10*28%</f>
        <v>91.307999999999993</v>
      </c>
      <c r="D10" s="180">
        <f>B10+C10</f>
        <v>417.40799999999996</v>
      </c>
      <c r="E10" s="72">
        <f t="shared" si="1"/>
        <v>30.327300000000001</v>
      </c>
      <c r="F10" s="73">
        <f t="shared" si="2"/>
        <v>356.42729999999995</v>
      </c>
      <c r="G10" s="59"/>
      <c r="H10" s="59"/>
      <c r="I10" s="61"/>
      <c r="J10" s="74"/>
      <c r="K10" s="75"/>
    </row>
    <row r="11" spans="1:11" ht="13.5" thickBot="1" x14ac:dyDescent="0.25">
      <c r="A11" s="144">
        <v>6</v>
      </c>
      <c r="B11" s="181">
        <f t="shared" si="0"/>
        <v>391.32</v>
      </c>
      <c r="C11" s="181">
        <f>B11*28%</f>
        <v>109.56960000000001</v>
      </c>
      <c r="D11" s="182">
        <f>B11+C11</f>
        <v>500.88959999999997</v>
      </c>
      <c r="E11" s="72">
        <f t="shared" si="1"/>
        <v>36.392760000000003</v>
      </c>
      <c r="F11" s="73">
        <f t="shared" si="2"/>
        <v>427.71276</v>
      </c>
      <c r="G11" s="59"/>
      <c r="H11" s="59"/>
      <c r="I11" s="61"/>
      <c r="J11" s="74"/>
      <c r="K11" s="75"/>
    </row>
    <row r="12" spans="1:11" x14ac:dyDescent="0.2">
      <c r="A12" s="77">
        <v>7</v>
      </c>
      <c r="B12" s="78">
        <f t="shared" si="0"/>
        <v>456.54</v>
      </c>
      <c r="C12" s="78"/>
      <c r="D12" s="79"/>
      <c r="E12" s="183">
        <f t="shared" si="1"/>
        <v>42.458220000000011</v>
      </c>
      <c r="F12" s="183">
        <f t="shared" si="2"/>
        <v>498.99822000000006</v>
      </c>
      <c r="G12" s="59"/>
      <c r="H12" s="59"/>
      <c r="I12" s="61"/>
      <c r="J12" s="74"/>
      <c r="K12" s="75"/>
    </row>
    <row r="13" spans="1:11" x14ac:dyDescent="0.2">
      <c r="A13" s="80">
        <v>8</v>
      </c>
      <c r="B13" s="81">
        <f t="shared" si="0"/>
        <v>521.76</v>
      </c>
      <c r="C13" s="81"/>
      <c r="D13" s="82"/>
      <c r="E13" s="180">
        <f t="shared" si="1"/>
        <v>48.523680000000006</v>
      </c>
      <c r="F13" s="180">
        <f t="shared" si="2"/>
        <v>570.28368</v>
      </c>
      <c r="G13" s="59"/>
      <c r="H13" s="59"/>
      <c r="I13" s="61"/>
      <c r="J13" s="74"/>
      <c r="K13" s="75"/>
    </row>
    <row r="14" spans="1:11" x14ac:dyDescent="0.2">
      <c r="A14" s="80">
        <v>9</v>
      </c>
      <c r="B14" s="81">
        <f t="shared" si="0"/>
        <v>586.98</v>
      </c>
      <c r="C14" s="81"/>
      <c r="D14" s="82"/>
      <c r="E14" s="180">
        <f t="shared" si="1"/>
        <v>54.589140000000008</v>
      </c>
      <c r="F14" s="180">
        <f t="shared" si="2"/>
        <v>641.56914000000006</v>
      </c>
      <c r="G14" s="59"/>
      <c r="H14" s="59"/>
      <c r="I14" s="61"/>
      <c r="J14" s="74"/>
      <c r="K14" s="75"/>
    </row>
    <row r="15" spans="1:11" x14ac:dyDescent="0.2">
      <c r="A15" s="80">
        <v>10</v>
      </c>
      <c r="B15" s="81">
        <f t="shared" si="0"/>
        <v>652.19999999999993</v>
      </c>
      <c r="C15" s="81"/>
      <c r="D15" s="82"/>
      <c r="E15" s="180">
        <f t="shared" si="1"/>
        <v>60.654600000000002</v>
      </c>
      <c r="F15" s="180">
        <f t="shared" si="2"/>
        <v>712.85459999999989</v>
      </c>
      <c r="G15" s="59"/>
      <c r="H15" s="59"/>
      <c r="I15" s="61"/>
      <c r="J15" s="74"/>
      <c r="K15" s="75"/>
    </row>
    <row r="16" spans="1:11" x14ac:dyDescent="0.2">
      <c r="A16" s="80">
        <v>11</v>
      </c>
      <c r="B16" s="81">
        <f t="shared" si="0"/>
        <v>717.42</v>
      </c>
      <c r="C16" s="81"/>
      <c r="D16" s="82"/>
      <c r="E16" s="180">
        <f t="shared" si="1"/>
        <v>66.720060000000004</v>
      </c>
      <c r="F16" s="180">
        <f t="shared" si="2"/>
        <v>784.14005999999995</v>
      </c>
      <c r="G16" s="59"/>
      <c r="H16" s="59"/>
      <c r="I16" s="61"/>
      <c r="J16" s="74"/>
      <c r="K16" s="75"/>
    </row>
    <row r="17" spans="1:11" x14ac:dyDescent="0.2">
      <c r="A17" s="80">
        <v>12</v>
      </c>
      <c r="B17" s="81">
        <f t="shared" si="0"/>
        <v>782.64</v>
      </c>
      <c r="C17" s="81"/>
      <c r="D17" s="83"/>
      <c r="E17" s="180">
        <f t="shared" si="1"/>
        <v>72.785520000000005</v>
      </c>
      <c r="F17" s="180">
        <f t="shared" si="2"/>
        <v>855.42552000000001</v>
      </c>
      <c r="G17" s="59"/>
      <c r="H17" s="59"/>
      <c r="I17" s="61"/>
      <c r="J17" s="74"/>
      <c r="K17" s="75"/>
    </row>
    <row r="18" spans="1:11" x14ac:dyDescent="0.2">
      <c r="A18" s="80">
        <v>13</v>
      </c>
      <c r="B18" s="81">
        <f t="shared" si="0"/>
        <v>847.86</v>
      </c>
      <c r="C18" s="81"/>
      <c r="D18" s="83"/>
      <c r="E18" s="180">
        <f t="shared" si="1"/>
        <v>78.850980000000007</v>
      </c>
      <c r="F18" s="180">
        <f t="shared" si="2"/>
        <v>926.71098000000006</v>
      </c>
      <c r="G18" s="59"/>
      <c r="H18" s="59"/>
      <c r="I18" s="61"/>
      <c r="J18" s="74"/>
      <c r="K18" s="75"/>
    </row>
    <row r="19" spans="1:11" x14ac:dyDescent="0.2">
      <c r="A19" s="80">
        <v>14</v>
      </c>
      <c r="B19" s="81">
        <f t="shared" si="0"/>
        <v>913.08</v>
      </c>
      <c r="C19" s="81"/>
      <c r="D19" s="83"/>
      <c r="E19" s="180">
        <f t="shared" si="1"/>
        <v>84.916440000000023</v>
      </c>
      <c r="F19" s="180">
        <f t="shared" si="2"/>
        <v>997.99644000000012</v>
      </c>
      <c r="G19" s="59"/>
      <c r="H19" s="59"/>
      <c r="I19" s="61"/>
      <c r="J19" s="74"/>
      <c r="K19" s="75"/>
    </row>
    <row r="20" spans="1:11" x14ac:dyDescent="0.2">
      <c r="A20" s="80">
        <v>15</v>
      </c>
      <c r="B20" s="81">
        <f t="shared" si="0"/>
        <v>978.3</v>
      </c>
      <c r="C20" s="81"/>
      <c r="D20" s="83"/>
      <c r="E20" s="180">
        <f t="shared" si="1"/>
        <v>90.98190000000001</v>
      </c>
      <c r="F20" s="180">
        <f t="shared" si="2"/>
        <v>1069.2819</v>
      </c>
      <c r="G20" s="59"/>
      <c r="H20" s="59"/>
      <c r="I20" s="61"/>
      <c r="J20" s="74"/>
      <c r="K20" s="75"/>
    </row>
    <row r="21" spans="1:11" x14ac:dyDescent="0.2">
      <c r="A21" s="80">
        <v>16</v>
      </c>
      <c r="B21" s="81">
        <f t="shared" si="0"/>
        <v>1043.52</v>
      </c>
      <c r="C21" s="81"/>
      <c r="D21" s="83"/>
      <c r="E21" s="180">
        <f t="shared" si="1"/>
        <v>97.047360000000012</v>
      </c>
      <c r="F21" s="180">
        <f t="shared" si="2"/>
        <v>1140.56736</v>
      </c>
      <c r="G21" s="59"/>
      <c r="H21" s="59"/>
      <c r="I21" s="61"/>
      <c r="J21" s="74"/>
      <c r="K21" s="75"/>
    </row>
    <row r="22" spans="1:11" ht="13.5" thickBot="1" x14ac:dyDescent="0.25">
      <c r="A22" s="80">
        <v>17</v>
      </c>
      <c r="B22" s="81">
        <f t="shared" si="0"/>
        <v>1108.74</v>
      </c>
      <c r="C22" s="81"/>
      <c r="D22" s="83"/>
      <c r="E22" s="182">
        <f t="shared" si="1"/>
        <v>103.11282000000001</v>
      </c>
      <c r="F22" s="182">
        <f t="shared" si="2"/>
        <v>1211.8528200000001</v>
      </c>
      <c r="G22" s="59"/>
      <c r="H22" s="59"/>
      <c r="I22" s="61"/>
      <c r="J22" s="74"/>
      <c r="K22" s="75"/>
    </row>
    <row r="23" spans="1:11" x14ac:dyDescent="0.2">
      <c r="A23" s="61"/>
      <c r="B23" s="61"/>
      <c r="C23" s="61"/>
      <c r="D23" s="61"/>
      <c r="E23" s="61"/>
      <c r="F23" s="61"/>
      <c r="G23" s="59"/>
      <c r="H23" s="59"/>
      <c r="I23" s="61"/>
      <c r="J23" s="74"/>
      <c r="K23" s="75"/>
    </row>
    <row r="24" spans="1:11" x14ac:dyDescent="0.2">
      <c r="G24" s="59"/>
      <c r="H24" s="59"/>
    </row>
    <row r="25" spans="1:11" x14ac:dyDescent="0.2">
      <c r="A25" s="61" t="s">
        <v>29</v>
      </c>
      <c r="B25" s="84"/>
      <c r="C25" s="84"/>
      <c r="D25" s="84"/>
      <c r="E25" s="84"/>
      <c r="F25" s="84"/>
      <c r="G25" s="59"/>
      <c r="H25" s="59"/>
    </row>
    <row r="26" spans="1:11" x14ac:dyDescent="0.2">
      <c r="A26" s="85" t="s">
        <v>30</v>
      </c>
      <c r="B26" s="86"/>
      <c r="C26" s="86"/>
      <c r="D26" s="86"/>
      <c r="E26" s="86"/>
      <c r="F26" s="86"/>
      <c r="G26" s="59"/>
      <c r="H26" s="59"/>
      <c r="I26" s="60" t="s">
        <v>5</v>
      </c>
    </row>
    <row r="27" spans="1:11" x14ac:dyDescent="0.2">
      <c r="A27" s="87" t="s">
        <v>31</v>
      </c>
      <c r="B27" s="84"/>
      <c r="C27" s="84"/>
      <c r="D27" s="84"/>
      <c r="E27" s="84"/>
      <c r="H27" s="84"/>
      <c r="I27" s="84"/>
    </row>
    <row r="28" spans="1:11" x14ac:dyDescent="0.2">
      <c r="A28" s="87"/>
      <c r="B28" s="84"/>
      <c r="C28" s="84"/>
      <c r="D28" s="84"/>
      <c r="E28" s="84"/>
      <c r="F28" s="84"/>
      <c r="G28" s="59"/>
      <c r="H28" s="59"/>
    </row>
    <row r="29" spans="1:11" x14ac:dyDescent="0.2">
      <c r="G29" s="59"/>
      <c r="H29" s="59"/>
    </row>
    <row r="30" spans="1:11" x14ac:dyDescent="0.2">
      <c r="A30" s="84"/>
      <c r="B30" s="84"/>
      <c r="C30" s="84"/>
      <c r="D30" s="84"/>
      <c r="E30" s="84"/>
      <c r="F30" s="84" t="s">
        <v>41</v>
      </c>
      <c r="G30" s="59"/>
      <c r="H30" s="59"/>
    </row>
    <row r="31" spans="1:11" x14ac:dyDescent="0.2">
      <c r="A31" s="87"/>
      <c r="B31" s="84"/>
      <c r="C31" s="84"/>
      <c r="D31" s="84"/>
      <c r="E31" s="84"/>
      <c r="F31" s="84"/>
      <c r="G31" s="59"/>
      <c r="H31" s="59"/>
    </row>
    <row r="32" spans="1:11" x14ac:dyDescent="0.2">
      <c r="A32" s="62"/>
      <c r="G32" s="59"/>
      <c r="H32" s="59"/>
    </row>
    <row r="33" spans="2:8" x14ac:dyDescent="0.2">
      <c r="B33" s="60" t="s">
        <v>5</v>
      </c>
      <c r="G33" s="59"/>
      <c r="H33" s="59"/>
    </row>
    <row r="34" spans="2:8" x14ac:dyDescent="0.2">
      <c r="G34" s="59"/>
      <c r="H34" s="59"/>
    </row>
    <row r="35" spans="2:8" x14ac:dyDescent="0.2">
      <c r="G35" s="59"/>
      <c r="H35" s="59"/>
    </row>
    <row r="36" spans="2:8" x14ac:dyDescent="0.2">
      <c r="G36" s="59"/>
      <c r="H36" s="59"/>
    </row>
    <row r="37" spans="2:8" x14ac:dyDescent="0.2">
      <c r="G37" s="59"/>
      <c r="H37" s="59"/>
    </row>
    <row r="38" spans="2:8" x14ac:dyDescent="0.2">
      <c r="G38" s="59"/>
      <c r="H38" s="59"/>
    </row>
    <row r="39" spans="2:8" x14ac:dyDescent="0.2">
      <c r="G39" s="59"/>
      <c r="H39" s="59"/>
    </row>
    <row r="40" spans="2:8" x14ac:dyDescent="0.2">
      <c r="G40" s="59"/>
      <c r="H40" s="59"/>
    </row>
    <row r="41" spans="2:8" x14ac:dyDescent="0.2">
      <c r="G41" s="59"/>
      <c r="H41" s="59"/>
    </row>
    <row r="42" spans="2:8" x14ac:dyDescent="0.2">
      <c r="G42" s="59"/>
      <c r="H42" s="59"/>
    </row>
  </sheetData>
  <mergeCells count="1">
    <mergeCell ref="A2:F2"/>
  </mergeCells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SHK</vt:lpstr>
      <vt:lpstr>8,60 ALT</vt:lpstr>
      <vt:lpstr>Tabelle3</vt:lpstr>
      <vt:lpstr>SHK-Tutor</vt:lpstr>
      <vt:lpstr>WHK</vt:lpstr>
    </vt:vector>
  </TitlesOfParts>
  <Company>FH köln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drewke</dc:creator>
  <cp:lastModifiedBy>Sandra Meyer (smeyer8)</cp:lastModifiedBy>
  <cp:lastPrinted>2019-02-20T10:10:45Z</cp:lastPrinted>
  <dcterms:created xsi:type="dcterms:W3CDTF">2002-01-07T11:26:18Z</dcterms:created>
  <dcterms:modified xsi:type="dcterms:W3CDTF">2022-07-16T16:15:55Z</dcterms:modified>
</cp:coreProperties>
</file>